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75" activeTab="1"/>
  </bookViews>
  <sheets>
    <sheet name="ANG TH 15 REVISI 30 SEPT 14" sheetId="1" r:id="rId1"/>
    <sheet name="pake (2)" sheetId="2" r:id="rId2"/>
  </sheets>
  <externalReferences>
    <externalReference r:id="rId3"/>
  </externalReferences>
  <definedNames>
    <definedName name="_xlnm.Print_Area" localSheetId="1">'pake (2)'!$A$1:$H$67</definedName>
  </definedNames>
  <calcPr calcId="125725"/>
</workbook>
</file>

<file path=xl/calcChain.xml><?xml version="1.0" encoding="utf-8"?>
<calcChain xmlns="http://schemas.openxmlformats.org/spreadsheetml/2006/main">
  <c r="H31" i="2"/>
  <c r="H30"/>
  <c r="H29"/>
  <c r="H27"/>
  <c r="H26"/>
  <c r="H25"/>
  <c r="H60"/>
  <c r="H55"/>
  <c r="H54" s="1"/>
  <c r="H52"/>
  <c r="H49"/>
  <c r="H48" s="1"/>
  <c r="H46"/>
  <c r="H45" s="1"/>
  <c r="H40"/>
  <c r="H39"/>
  <c r="H38"/>
  <c r="H36"/>
  <c r="H35"/>
  <c r="H34"/>
  <c r="H22"/>
  <c r="H21"/>
  <c r="H20"/>
  <c r="H18"/>
  <c r="H17"/>
  <c r="H16"/>
  <c r="F721" i="1"/>
  <c r="F720"/>
  <c r="F719" s="1"/>
  <c r="F717"/>
  <c r="F716" s="1"/>
  <c r="F714"/>
  <c r="F713" s="1"/>
  <c r="F711"/>
  <c r="F710"/>
  <c r="F709"/>
  <c r="F708" s="1"/>
  <c r="F706"/>
  <c r="F705"/>
  <c r="F704"/>
  <c r="F702"/>
  <c r="F701"/>
  <c r="F699"/>
  <c r="F698"/>
  <c r="F697"/>
  <c r="F696"/>
  <c r="F695" s="1"/>
  <c r="F693"/>
  <c r="F690"/>
  <c r="F689"/>
  <c r="F687"/>
  <c r="F685"/>
  <c r="F684"/>
  <c r="F683"/>
  <c r="F682" s="1"/>
  <c r="F675"/>
  <c r="F674" s="1"/>
  <c r="F671"/>
  <c r="F670"/>
  <c r="F668"/>
  <c r="F667"/>
  <c r="F665"/>
  <c r="F664"/>
  <c r="F662"/>
  <c r="F661"/>
  <c r="F660" s="1"/>
  <c r="F658"/>
  <c r="F657"/>
  <c r="F656"/>
  <c r="F655"/>
  <c r="F654"/>
  <c r="F652" s="1"/>
  <c r="F650"/>
  <c r="F647"/>
  <c r="F646"/>
  <c r="F644"/>
  <c r="F643"/>
  <c r="F642"/>
  <c r="F641"/>
  <c r="F640"/>
  <c r="F638" s="1"/>
  <c r="F634"/>
  <c r="F632"/>
  <c r="F631"/>
  <c r="F630"/>
  <c r="F629"/>
  <c r="F628"/>
  <c r="F593"/>
  <c r="F592"/>
  <c r="F591"/>
  <c r="F589"/>
  <c r="F588" s="1"/>
  <c r="F586"/>
  <c r="F585"/>
  <c r="F584" s="1"/>
  <c r="F582"/>
  <c r="F581"/>
  <c r="F580"/>
  <c r="F578"/>
  <c r="F577"/>
  <c r="F574"/>
  <c r="F572"/>
  <c r="F571"/>
  <c r="F570"/>
  <c r="F569"/>
  <c r="F568"/>
  <c r="F566"/>
  <c r="F565"/>
  <c r="F564"/>
  <c r="F563"/>
  <c r="F562" s="1"/>
  <c r="F558"/>
  <c r="F556"/>
  <c r="F555"/>
  <c r="F554" s="1"/>
  <c r="F551"/>
  <c r="F550"/>
  <c r="F549"/>
  <c r="F548"/>
  <c r="F547"/>
  <c r="F546" s="1"/>
  <c r="F544"/>
  <c r="F543"/>
  <c r="F542"/>
  <c r="F540"/>
  <c r="F539"/>
  <c r="F538"/>
  <c r="F537"/>
  <c r="F536" s="1"/>
  <c r="F519"/>
  <c r="F515"/>
  <c r="F513"/>
  <c r="F512"/>
  <c r="F511" s="1"/>
  <c r="F509"/>
  <c r="F508" s="1"/>
  <c r="F506"/>
  <c r="F505"/>
  <c r="F504" s="1"/>
  <c r="F502"/>
  <c r="F501"/>
  <c r="F500" s="1"/>
  <c r="F498"/>
  <c r="F495" s="1"/>
  <c r="F493"/>
  <c r="F492"/>
  <c r="F491"/>
  <c r="F490"/>
  <c r="F489"/>
  <c r="F487"/>
  <c r="F485"/>
  <c r="F484"/>
  <c r="F483"/>
  <c r="F481"/>
  <c r="F480"/>
  <c r="F479"/>
  <c r="F478"/>
  <c r="F477"/>
  <c r="F475" s="1"/>
  <c r="F473"/>
  <c r="F472"/>
  <c r="F471"/>
  <c r="F469"/>
  <c r="F468"/>
  <c r="F467"/>
  <c r="F466"/>
  <c r="F465" s="1"/>
  <c r="F463" s="1"/>
  <c r="B381" s="1"/>
  <c r="F448"/>
  <c r="F447"/>
  <c r="F446" s="1"/>
  <c r="F444"/>
  <c r="F443"/>
  <c r="F442"/>
  <c r="F441" s="1"/>
  <c r="F439"/>
  <c r="F438"/>
  <c r="F437" s="1"/>
  <c r="F435"/>
  <c r="F432" s="1"/>
  <c r="F430"/>
  <c r="F429"/>
  <c r="F428"/>
  <c r="F427"/>
  <c r="F426"/>
  <c r="F424"/>
  <c r="F422"/>
  <c r="F421"/>
  <c r="F420"/>
  <c r="F418"/>
  <c r="F416"/>
  <c r="F415"/>
  <c r="F414"/>
  <c r="F411" s="1"/>
  <c r="F413"/>
  <c r="F412"/>
  <c r="F409"/>
  <c r="F408"/>
  <c r="F407"/>
  <c r="F405"/>
  <c r="F404"/>
  <c r="F403"/>
  <c r="F402"/>
  <c r="F401" s="1"/>
  <c r="F365"/>
  <c r="F363" s="1"/>
  <c r="B378" s="1"/>
  <c r="F359"/>
  <c r="F356"/>
  <c r="F355"/>
  <c r="F354" s="1"/>
  <c r="F353"/>
  <c r="F352"/>
  <c r="F351"/>
  <c r="F350"/>
  <c r="F349"/>
  <c r="F348"/>
  <c r="F347"/>
  <c r="F344"/>
  <c r="F343"/>
  <c r="F342"/>
  <c r="F341"/>
  <c r="F340"/>
  <c r="F339"/>
  <c r="F338"/>
  <c r="F337"/>
  <c r="F336"/>
  <c r="F335"/>
  <c r="F334"/>
  <c r="F333"/>
  <c r="F332"/>
  <c r="F331"/>
  <c r="F330"/>
  <c r="F328"/>
  <c r="F327"/>
  <c r="F325"/>
  <c r="F324"/>
  <c r="F323" s="1"/>
  <c r="F322"/>
  <c r="F321"/>
  <c r="F320"/>
  <c r="F319" s="1"/>
  <c r="F318"/>
  <c r="F317"/>
  <c r="F316"/>
  <c r="F314"/>
  <c r="F313"/>
  <c r="F312"/>
  <c r="F311"/>
  <c r="F310"/>
  <c r="F309" s="1"/>
  <c r="F307"/>
  <c r="F306"/>
  <c r="F305"/>
  <c r="F304" s="1"/>
  <c r="F300"/>
  <c r="F299"/>
  <c r="F294" s="1"/>
  <c r="F292" s="1"/>
  <c r="B376" s="1"/>
  <c r="F298"/>
  <c r="F297"/>
  <c r="F296"/>
  <c r="F295"/>
  <c r="F290"/>
  <c r="F289"/>
  <c r="F288" s="1"/>
  <c r="F286"/>
  <c r="F285"/>
  <c r="F284"/>
  <c r="F283" s="1"/>
  <c r="F281"/>
  <c r="F280"/>
  <c r="F279"/>
  <c r="F278"/>
  <c r="F277"/>
  <c r="F276"/>
  <c r="F275"/>
  <c r="F274" s="1"/>
  <c r="F272"/>
  <c r="F271" s="1"/>
  <c r="F269"/>
  <c r="F268"/>
  <c r="F267"/>
  <c r="F266" s="1"/>
  <c r="F264"/>
  <c r="F263"/>
  <c r="F262"/>
  <c r="F261"/>
  <c r="F260"/>
  <c r="F258"/>
  <c r="F256"/>
  <c r="F255"/>
  <c r="F254"/>
  <c r="F253"/>
  <c r="F252"/>
  <c r="F246"/>
  <c r="F245"/>
  <c r="F244"/>
  <c r="F243"/>
  <c r="F242"/>
  <c r="F240"/>
  <c r="F238"/>
  <c r="F236"/>
  <c r="F235"/>
  <c r="F234"/>
  <c r="F232"/>
  <c r="F231"/>
  <c r="F230"/>
  <c r="F229"/>
  <c r="F227"/>
  <c r="F225"/>
  <c r="F224"/>
  <c r="F223"/>
  <c r="F219"/>
  <c r="F218"/>
  <c r="F217"/>
  <c r="F216"/>
  <c r="F215"/>
  <c r="F214"/>
  <c r="F213"/>
  <c r="F212"/>
  <c r="F208"/>
  <c r="F207"/>
  <c r="F206"/>
  <c r="F204"/>
  <c r="F203"/>
  <c r="F202" s="1"/>
  <c r="F200" s="1"/>
  <c r="B374" s="1"/>
  <c r="F196"/>
  <c r="F194"/>
  <c r="F193" s="1"/>
  <c r="F191"/>
  <c r="F189"/>
  <c r="F188"/>
  <c r="F187"/>
  <c r="F185"/>
  <c r="F184"/>
  <c r="F183" s="1"/>
  <c r="F178"/>
  <c r="F177" s="1"/>
  <c r="F175"/>
  <c r="F173"/>
  <c r="F172"/>
  <c r="F171"/>
  <c r="F169"/>
  <c r="F168"/>
  <c r="F167"/>
  <c r="F165" s="1"/>
  <c r="F164" s="1"/>
  <c r="B372" s="1"/>
  <c r="F166"/>
  <c r="F135"/>
  <c r="F131"/>
  <c r="F129"/>
  <c r="F128"/>
  <c r="F127"/>
  <c r="F125"/>
  <c r="F124" s="1"/>
  <c r="F122"/>
  <c r="F121"/>
  <c r="F120" s="1"/>
  <c r="F118"/>
  <c r="F117"/>
  <c r="F116"/>
  <c r="F114"/>
  <c r="F111" s="1"/>
  <c r="F109"/>
  <c r="F108"/>
  <c r="F107"/>
  <c r="F106"/>
  <c r="F105" s="1"/>
  <c r="F103"/>
  <c r="F101"/>
  <c r="F100"/>
  <c r="F99" s="1"/>
  <c r="F97"/>
  <c r="F96"/>
  <c r="F95"/>
  <c r="F94"/>
  <c r="F93"/>
  <c r="F91" s="1"/>
  <c r="F89"/>
  <c r="F88"/>
  <c r="F87"/>
  <c r="F85"/>
  <c r="F84"/>
  <c r="F83"/>
  <c r="F82"/>
  <c r="F81" s="1"/>
  <c r="F79" s="1"/>
  <c r="F44"/>
  <c r="F42"/>
  <c r="F41"/>
  <c r="F40" s="1"/>
  <c r="F38"/>
  <c r="F37"/>
  <c r="F35"/>
  <c r="F32" s="1"/>
  <c r="F28"/>
  <c r="F27"/>
  <c r="F26"/>
  <c r="F24"/>
  <c r="F23"/>
  <c r="F22"/>
  <c r="F21" s="1"/>
  <c r="F19"/>
  <c r="F18"/>
  <c r="F17"/>
  <c r="F15"/>
  <c r="F14"/>
  <c r="F13"/>
  <c r="F12"/>
  <c r="H24" i="2" l="1"/>
  <c r="H33"/>
  <c r="H51"/>
  <c r="H15"/>
  <c r="F9" i="1"/>
  <c r="F211"/>
  <c r="B375" s="1"/>
  <c r="F346"/>
  <c r="B377" s="1"/>
  <c r="F534"/>
  <c r="B382" s="1"/>
  <c r="F627"/>
  <c r="F680"/>
  <c r="F181"/>
  <c r="B373" s="1"/>
  <c r="F398"/>
  <c r="B380" s="1"/>
  <c r="B388" s="1"/>
  <c r="B387" l="1"/>
  <c r="B390" s="1"/>
  <c r="F7"/>
  <c r="B371"/>
  <c r="C384" s="1"/>
  <c r="H58" i="2" l="1"/>
  <c r="H57" s="1"/>
  <c r="H11" s="1"/>
</calcChain>
</file>

<file path=xl/sharedStrings.xml><?xml version="1.0" encoding="utf-8"?>
<sst xmlns="http://schemas.openxmlformats.org/spreadsheetml/2006/main" count="1093" uniqueCount="376">
  <si>
    <r>
      <t>USULAN</t>
    </r>
    <r>
      <rPr>
        <b/>
        <sz val="10"/>
        <rFont val="Arial Black"/>
        <family val="2"/>
      </rPr>
      <t xml:space="preserve"> RINCIAN DOKUMEN PELAKSANAAN  ANGGARAN BELANJA LANGSUNG</t>
    </r>
  </si>
  <si>
    <r>
      <t>USULAN</t>
    </r>
    <r>
      <rPr>
        <b/>
        <sz val="10"/>
        <rFont val="Arial Black"/>
        <family val="2"/>
      </rPr>
      <t xml:space="preserve"> SUB BIDANG LAYANAN PERPUSTAKAAN </t>
    </r>
  </si>
  <si>
    <t>BIDANG  LPI  TAHUN 2015</t>
  </si>
  <si>
    <t xml:space="preserve"> </t>
  </si>
  <si>
    <t xml:space="preserve">KETIK 30 SEPT 2014 </t>
  </si>
  <si>
    <t>NO.</t>
  </si>
  <si>
    <t xml:space="preserve">Uraian </t>
  </si>
  <si>
    <t xml:space="preserve">Rincian Perhitungan </t>
  </si>
  <si>
    <t xml:space="preserve">Jumlah </t>
  </si>
  <si>
    <t>Vol</t>
  </si>
  <si>
    <t>Sat</t>
  </si>
  <si>
    <t>Tarif /harga</t>
  </si>
  <si>
    <t xml:space="preserve">JUMLAH TOTAL  </t>
  </si>
  <si>
    <t>126 15 021</t>
  </si>
  <si>
    <t>PENDAMPINGAN PETUGAS LAYANAN DAN PENDAYAGUNAAN</t>
  </si>
  <si>
    <t xml:space="preserve">KOLEKSI PERPUST. PADA LAYANAN EKSISTENSI </t>
  </si>
  <si>
    <t xml:space="preserve"> 1. Honorarium  Tim  LTPS : </t>
  </si>
  <si>
    <t xml:space="preserve">     - Pengarah   Eselon II         : 1 org x 6 bln</t>
  </si>
  <si>
    <t>org/bln</t>
  </si>
  <si>
    <t xml:space="preserve">     - Penanggung jawab Eselon III : 1 org x 6  bln</t>
  </si>
  <si>
    <t xml:space="preserve">     - Ketua   Eselon IV                : 1 org x 6  bln</t>
  </si>
  <si>
    <t xml:space="preserve">     -  Anggota  </t>
  </si>
  <si>
    <t xml:space="preserve">        1.  Gol. IV                        : 1 org x 6 kl </t>
  </si>
  <si>
    <t xml:space="preserve">        2.  Gol. III                        : 11 org x 6 bln  </t>
  </si>
  <si>
    <t xml:space="preserve">        3.  Gol.   II/PTT               :  4 org  x 6 bln</t>
  </si>
  <si>
    <t xml:space="preserve"> 2. Honorarium Tim  LTPD/LAPAS :</t>
  </si>
  <si>
    <t xml:space="preserve">     - Penanggung jawab Eselo III : 1 org x 6  bln</t>
  </si>
  <si>
    <t xml:space="preserve">        3.  Gol.   II/PTT               :  3 org  x 6 bln</t>
  </si>
  <si>
    <t xml:space="preserve"> 4. ATK</t>
  </si>
  <si>
    <t>Pkt</t>
  </si>
  <si>
    <t xml:space="preserve"> 5. Belanja Alat Rumah Tangga Pakai Habis </t>
  </si>
  <si>
    <t xml:space="preserve">     - Kegiatan pengembangan layanan mobil  </t>
  </si>
  <si>
    <t xml:space="preserve">       perpustakan (MPK) sekolah dan desa </t>
  </si>
  <si>
    <t xml:space="preserve">       1. Box (MPK)  20 bh</t>
  </si>
  <si>
    <t>bh</t>
  </si>
  <si>
    <t xml:space="preserve"> 6. Dokumentasi dan publikasi</t>
  </si>
  <si>
    <t xml:space="preserve">     - Foto kegiatan LTPS/LTPD/LAPAS dan</t>
  </si>
  <si>
    <t>ls</t>
  </si>
  <si>
    <t xml:space="preserve">       pendayagunaan koleksi perpust' desa/sekolah</t>
  </si>
  <si>
    <t xml:space="preserve"> 7. Belanja Cetak</t>
  </si>
  <si>
    <t xml:space="preserve">     - Cetak buku Panduan keg. LTPD</t>
  </si>
  <si>
    <t>Eks</t>
  </si>
  <si>
    <t xml:space="preserve">     - Cetak buku Panduan keg. LTPS</t>
  </si>
  <si>
    <t xml:space="preserve"> 8. Penggandaan </t>
  </si>
  <si>
    <t xml:space="preserve">      - Foto copy</t>
  </si>
  <si>
    <t xml:space="preserve">      -  Foto copy laporan dan penjilidan </t>
  </si>
  <si>
    <t xml:space="preserve">9.  Perjalanan dinas ke Kab/kota kegiataan </t>
  </si>
  <si>
    <t xml:space="preserve">     pendayagunaan koleksi dan pendampingan </t>
  </si>
  <si>
    <t xml:space="preserve">     petugas  layanan perpustakaan desa/sekolah</t>
  </si>
  <si>
    <t xml:space="preserve">PENYULUHAN PERPUSTAKAAN DIGITAL UNTUK PERPUSTAKAAN </t>
  </si>
  <si>
    <t>SEKOLAH DI JAWA TIMUR</t>
  </si>
  <si>
    <t xml:space="preserve"> 1. Honorarium  Panitia</t>
  </si>
  <si>
    <t xml:space="preserve">     - Pembina   Eselon II         : 1 org x  1 kl</t>
  </si>
  <si>
    <t>org/kl</t>
  </si>
  <si>
    <t xml:space="preserve">     - Penanggung jawab Eselon III : 1 org x 1 kl</t>
  </si>
  <si>
    <t xml:space="preserve">     - Ketua   Eselon IV                : 1 org x 1 kl</t>
  </si>
  <si>
    <t xml:space="preserve">     - Sekretaris Eselon IV              : 1 org x 1 kl</t>
  </si>
  <si>
    <t xml:space="preserve">        1.  Staf Gol. IV                   : 1 org x 1 kl</t>
  </si>
  <si>
    <t xml:space="preserve">        2.  Staf Gol. III                   : 7 org x 1 kl</t>
  </si>
  <si>
    <t xml:space="preserve">        3.  Staf Gol.   II    +  PTT    :  3 org  x  1 kl</t>
  </si>
  <si>
    <t xml:space="preserve">2. Honorarium sidang </t>
  </si>
  <si>
    <t xml:space="preserve">    - Eselon III  (Gol IV)             :   1 org x 2 kl</t>
  </si>
  <si>
    <t xml:space="preserve">    - Eselon IV  (Gol IV)              : 2 org x 2 kl</t>
  </si>
  <si>
    <t xml:space="preserve">   - Staf Gol. IV              : 1 org x 2 kl</t>
  </si>
  <si>
    <t xml:space="preserve">   - Staf Gol. III              : 11 org x 2 kl</t>
  </si>
  <si>
    <t xml:space="preserve">   - Staf Gol. II + Tenaga PTT : 3 org x 2 kl </t>
  </si>
  <si>
    <t xml:space="preserve"> 3. Honorarium nara sumber  </t>
  </si>
  <si>
    <t xml:space="preserve">     - Hr. nara sumber  :  2 org x 1 kl </t>
  </si>
  <si>
    <t xml:space="preserve">     - Hr. tenaga ahli 1 org x 1 kl </t>
  </si>
  <si>
    <t xml:space="preserve"> 4. ATK / dirinci </t>
  </si>
  <si>
    <t>kl</t>
  </si>
  <si>
    <t xml:space="preserve"> 5. Seminar kit </t>
  </si>
  <si>
    <t xml:space="preserve">    - Tas </t>
  </si>
  <si>
    <t xml:space="preserve">    - Blok note </t>
  </si>
  <si>
    <t xml:space="preserve">    - Vulpen </t>
  </si>
  <si>
    <t xml:space="preserve">    - Map tempat sertifikat </t>
  </si>
  <si>
    <t xml:space="preserve"> 6. Akomodasi dan konsumsi </t>
  </si>
  <si>
    <t xml:space="preserve">       75 org x 2 hr </t>
  </si>
  <si>
    <t>org/hr/kl</t>
  </si>
  <si>
    <t xml:space="preserve"> 7. Dokumentasi dan publikasi</t>
  </si>
  <si>
    <t xml:space="preserve">     -  Spanduk 2 bh </t>
  </si>
  <si>
    <t>bh/kl</t>
  </si>
  <si>
    <t xml:space="preserve">     -  foto kegiataan  </t>
  </si>
  <si>
    <t>LS</t>
  </si>
  <si>
    <t xml:space="preserve"> 8. Belanja Cetak</t>
  </si>
  <si>
    <t xml:space="preserve">     - Cetak sertifikat </t>
  </si>
  <si>
    <t>lbr/kl</t>
  </si>
  <si>
    <t xml:space="preserve">     - Cetak tanda peserta </t>
  </si>
  <si>
    <t xml:space="preserve"> 9. Penggandaan </t>
  </si>
  <si>
    <t xml:space="preserve">      - Foto copy (makalah dan pelaporan) </t>
  </si>
  <si>
    <t xml:space="preserve">10.  Bantuan transport/uang saku :    </t>
  </si>
  <si>
    <t xml:space="preserve">     1. Bantuan dalam kota 15 org  </t>
  </si>
  <si>
    <t>org</t>
  </si>
  <si>
    <t xml:space="preserve">     2. Bantuan transport peserta 75 org </t>
  </si>
  <si>
    <t xml:space="preserve"> 9.  Perjalanan dinas kab/kota kegiatan</t>
  </si>
  <si>
    <t xml:space="preserve">PERPUSTAKAAN DIGITAL UNTUK PERPUSTAKAAN </t>
  </si>
  <si>
    <t xml:space="preserve"> 10.  Perjalanan dinas luar provinsi kegiatan</t>
  </si>
  <si>
    <t>PERPUSTAKAAN DIGITAL BERBASIS IT</t>
  </si>
  <si>
    <t xml:space="preserve"> KEGIATAN IDENTIFIKASI KOLEKSI LAYANAN MELALUI OPAC (ONLINE PUBLIC ACESS CATALOG)</t>
  </si>
  <si>
    <t>Honorarium tim :</t>
  </si>
  <si>
    <t xml:space="preserve">     - Pengarah  Esl II : 1 org x 6  bln</t>
  </si>
  <si>
    <t xml:space="preserve">     - Ketua   Eselon IV                : 1 org x 6 bln</t>
  </si>
  <si>
    <t xml:space="preserve">     - Sekretaris   Eselon IV          : 1 org x 6 bln</t>
  </si>
  <si>
    <t xml:space="preserve">        1.  Staf Gol. IV   : 2  org x 6 bln</t>
  </si>
  <si>
    <t xml:space="preserve">        2.  Staf Gol. III    : 12 org x 6 bln  </t>
  </si>
  <si>
    <t xml:space="preserve">        3.  Staf Gol. II    : 7 org x 6 bln  </t>
  </si>
  <si>
    <r>
      <t xml:space="preserve">ATK </t>
    </r>
    <r>
      <rPr>
        <b/>
        <sz val="10"/>
        <color indexed="10"/>
        <rFont val="Tahoma"/>
        <family val="2"/>
      </rPr>
      <t xml:space="preserve"> (tolong dirinci)</t>
    </r>
  </si>
  <si>
    <t>pkt</t>
  </si>
  <si>
    <t xml:space="preserve">Penggandaan </t>
  </si>
  <si>
    <t xml:space="preserve">    - Foto copy kegiatan </t>
  </si>
  <si>
    <t xml:space="preserve">KEGIATAN PENIGKATAN LAYANAN MENUJU PERPUST. DIGITAL </t>
  </si>
  <si>
    <t xml:space="preserve"> ( Alih media dari koleksi yang ada dan belum terdigitalisasi)</t>
  </si>
  <si>
    <t xml:space="preserve"> 1. Honorarium  Tim  :</t>
  </si>
  <si>
    <t xml:space="preserve">        1.  Staf Gol. IV   : 1  org x 6 bln</t>
  </si>
  <si>
    <t xml:space="preserve">        2.  Staf Gol. III    : 11 org x 6 bln  </t>
  </si>
  <si>
    <t xml:space="preserve">        3.  Staf Gol. II    : 3 org x 6 bln  </t>
  </si>
  <si>
    <r>
      <t xml:space="preserve"> 2. ATK </t>
    </r>
    <r>
      <rPr>
        <b/>
        <sz val="10"/>
        <color indexed="10"/>
        <rFont val="Tahoma"/>
        <family val="2"/>
      </rPr>
      <t>(TOLONG DIRINCI)</t>
    </r>
  </si>
  <si>
    <t xml:space="preserve"> 3. Penggandaan </t>
  </si>
  <si>
    <t xml:space="preserve">     -  Foto copy kegiatan </t>
  </si>
  <si>
    <t xml:space="preserve"> LEMBUR PENINGKATAN</t>
  </si>
  <si>
    <t xml:space="preserve"> KUALITAS LAYANAN </t>
  </si>
  <si>
    <t xml:space="preserve"> - Lembur sore  (Senin- Jum'at)</t>
  </si>
  <si>
    <t xml:space="preserve">   1. PNS</t>
  </si>
  <si>
    <t xml:space="preserve">   2. Tenaga PTT</t>
  </si>
  <si>
    <t xml:space="preserve"> - Lembur Libur (Sabtu - Minggu)</t>
  </si>
  <si>
    <t xml:space="preserve"> HARI KUNJUNG PERPUSTAKAAN</t>
  </si>
  <si>
    <t xml:space="preserve"> 1. Honorarium Panitia :</t>
  </si>
  <si>
    <t xml:space="preserve">     - Pengarah  Eselon II : 1 org x 1 kl</t>
  </si>
  <si>
    <t xml:space="preserve">     - Pembina    Eselon III         : 1 org x 1 kl</t>
  </si>
  <si>
    <t xml:space="preserve">     - Sekretaris   Eselon IV          : 1 org x 1 kl</t>
  </si>
  <si>
    <t xml:space="preserve">     -  Anggota Gol. IV dan III     : 20 org x 1 kl</t>
  </si>
  <si>
    <t xml:space="preserve">     -  Anggota Gol. II   dan PTT :  4  org x 1 kl</t>
  </si>
  <si>
    <t xml:space="preserve">Lembur Kegiatan Hari Kunjung </t>
  </si>
  <si>
    <t>BBJ</t>
  </si>
  <si>
    <t xml:space="preserve"> 2. Honorarium Nara sumber</t>
  </si>
  <si>
    <t xml:space="preserve">     - Juri Lomba Pidato B.Inggris "Hari Kunjung" 3 org x 1 kl  Tingkat SLTA</t>
  </si>
  <si>
    <t xml:space="preserve">     - Juri Lomba Mading Tingkat SLTP  "Hari Kunjung" 3 org x 1 kl </t>
  </si>
  <si>
    <r>
      <t xml:space="preserve"> 3. ATK </t>
    </r>
    <r>
      <rPr>
        <b/>
        <sz val="10"/>
        <color indexed="10"/>
        <rFont val="Tahoma"/>
        <family val="2"/>
      </rPr>
      <t>(TOLONG DIRINCI)</t>
    </r>
  </si>
  <si>
    <t xml:space="preserve">Pkt </t>
  </si>
  <si>
    <t xml:space="preserve"> 4.  Cenderamata/souvenir </t>
  </si>
  <si>
    <t xml:space="preserve">      - Kaos hari kunjung</t>
  </si>
  <si>
    <t xml:space="preserve">      - Door price </t>
  </si>
  <si>
    <t xml:space="preserve">      - MUG</t>
  </si>
  <si>
    <t xml:space="preserve"> 5.  Belanja Hadiah</t>
  </si>
  <si>
    <t xml:space="preserve">      - Trophy untuk Pemenang Lomba Pidato B.Inggris</t>
  </si>
  <si>
    <t xml:space="preserve">      - Trophy untuk Pemenang Lomba Mading</t>
  </si>
  <si>
    <t xml:space="preserve"> 6.  Jasa Kegiatan Kesenian</t>
  </si>
  <si>
    <t>52203012 - Uang yg diberikan pd pihak ke tiga</t>
  </si>
  <si>
    <t>Hadiah Lomba Pidato B.Inggris TK SLTA</t>
  </si>
  <si>
    <t>Juara I</t>
  </si>
  <si>
    <t>Juara II</t>
  </si>
  <si>
    <t>Juara III</t>
  </si>
  <si>
    <t>Juara Harapan I</t>
  </si>
  <si>
    <t>Juara Harapan II</t>
  </si>
  <si>
    <t>Hadiah Lomba Mading TK. SLTP</t>
  </si>
  <si>
    <t xml:space="preserve"> 7.  Pengiriman surat </t>
  </si>
  <si>
    <t xml:space="preserve"> 8.  Dokumentasi dan publikasi</t>
  </si>
  <si>
    <t xml:space="preserve">   - Spanduk</t>
  </si>
  <si>
    <t xml:space="preserve">   - Foto kegiatan</t>
  </si>
  <si>
    <t xml:space="preserve">   - Publikasi melalui media cetak</t>
  </si>
  <si>
    <t xml:space="preserve">   - Brosur layanan (untuk hari kunjung dan harian)</t>
  </si>
  <si>
    <t>lbr</t>
  </si>
  <si>
    <t xml:space="preserve"> 9. Belanja  Cetak</t>
  </si>
  <si>
    <t xml:space="preserve">    - Cetak tas kertas "Hari kunjung perpustakaan"</t>
  </si>
  <si>
    <t xml:space="preserve">    - Cetak amplop kop</t>
  </si>
  <si>
    <t xml:space="preserve">    - Cetak PIN   "Hari kunjung perpustakaan" </t>
  </si>
  <si>
    <t xml:space="preserve"> 10.  Penggandaan </t>
  </si>
  <si>
    <t xml:space="preserve">      - Foto copy kegiataan </t>
  </si>
  <si>
    <t xml:space="preserve">52203021 - Belanja Dekorasi </t>
  </si>
  <si>
    <t>Belanja Dekorasi 1 paket meliputi :</t>
  </si>
  <si>
    <t xml:space="preserve">   </t>
  </si>
  <si>
    <t xml:space="preserve">     - Sewa  Tenda </t>
  </si>
  <si>
    <t xml:space="preserve">     - Sewa Panggung</t>
  </si>
  <si>
    <t xml:space="preserve">     - Sewa Sound sistem</t>
  </si>
  <si>
    <t xml:space="preserve">     - Sewa Taman</t>
  </si>
  <si>
    <t xml:space="preserve">     - Sewa genset </t>
  </si>
  <si>
    <t xml:space="preserve">     - Sewa Kursi </t>
  </si>
  <si>
    <t xml:space="preserve"> 12. Belanja konsumsi </t>
  </si>
  <si>
    <t xml:space="preserve">      -  Nasi kotak 500 dos</t>
  </si>
  <si>
    <t>dos</t>
  </si>
  <si>
    <t xml:space="preserve">      -  Snack    500 dos</t>
  </si>
  <si>
    <t xml:space="preserve">      -  Konsumsi Snack  Prasmanan VIP : 20 org</t>
  </si>
  <si>
    <t xml:space="preserve"> 13. Bantuan transport / Uang Saku </t>
  </si>
  <si>
    <t>- Uang Saku  Peminjam teraktif</t>
  </si>
  <si>
    <t xml:space="preserve">- Bantuan transport dalam kota 30 org </t>
  </si>
  <si>
    <t xml:space="preserve">BEDAH BUKU </t>
  </si>
  <si>
    <t>1. Honor Panitia :</t>
  </si>
  <si>
    <t xml:space="preserve">     -  Anggota Gol. IV dan III     : 10 org x 1 kl</t>
  </si>
  <si>
    <t xml:space="preserve">     -  Anggota Gol. II   dan PTT :  3  org x 1 kl</t>
  </si>
  <si>
    <t>Lembur Kegiatan Bedah Buku</t>
  </si>
  <si>
    <t>2. Honor Narasumber/Tenaga Ahli  :</t>
  </si>
  <si>
    <t xml:space="preserve">    - Honor Tenaga Ahli  : 1 org x 1 Kali</t>
  </si>
  <si>
    <t xml:space="preserve">    - Honor Nara Sumber  : 1 org x 1 Kali</t>
  </si>
  <si>
    <t xml:space="preserve">    - Moderator : 1 org x 1 Kali</t>
  </si>
  <si>
    <t>3. Honorarium sidang kegiatan Bedah Buku</t>
  </si>
  <si>
    <t xml:space="preserve">    - Eselon III   (Gol IV)                : 1 org x 2 kl</t>
  </si>
  <si>
    <t xml:space="preserve">    - Eselon IV   (Gol IV)                : 2 org x 2 kl</t>
  </si>
  <si>
    <t xml:space="preserve">   - Staf Gol. IV                            : 1 org x 2 kl</t>
  </si>
  <si>
    <t xml:space="preserve">   - Staf Gol. III                            : 10 org x 2 kl</t>
  </si>
  <si>
    <t xml:space="preserve">   - Staf Gol. II + Tenaga PTT        :  3 org x 2 kl </t>
  </si>
  <si>
    <r>
      <t xml:space="preserve"> 4. ATK </t>
    </r>
    <r>
      <rPr>
        <b/>
        <sz val="10"/>
        <color indexed="10"/>
        <rFont val="Tahoma"/>
        <family val="2"/>
      </rPr>
      <t>(TOLONG DIRINCI)</t>
    </r>
  </si>
  <si>
    <t>5. Spanduk</t>
  </si>
  <si>
    <t>6. Dokumentasi</t>
  </si>
  <si>
    <t>7. Seminar Kit</t>
  </si>
  <si>
    <t xml:space="preserve">    - Tas plastik</t>
  </si>
  <si>
    <t>buah</t>
  </si>
  <si>
    <t xml:space="preserve">    - Blocknote</t>
  </si>
  <si>
    <t xml:space="preserve">    - Sertifikat</t>
  </si>
  <si>
    <t xml:space="preserve">8. Konsumsi Rapat Kegiatan </t>
  </si>
  <si>
    <t xml:space="preserve">   - Snack </t>
  </si>
  <si>
    <t xml:space="preserve">   - Makan</t>
  </si>
  <si>
    <t>kons. Peserta bedah buku :</t>
  </si>
  <si>
    <t xml:space="preserve">10. Penggandaan / Cetakan </t>
  </si>
  <si>
    <t xml:space="preserve">   - Foto copy Materi dan berkas  </t>
  </si>
  <si>
    <t xml:space="preserve">   - Cetak Map</t>
  </si>
  <si>
    <t xml:space="preserve">   - Cetak Amplop Besar</t>
  </si>
  <si>
    <t>pak</t>
  </si>
  <si>
    <t xml:space="preserve">   - Cetak Amplop Kecil</t>
  </si>
  <si>
    <t>eks</t>
  </si>
  <si>
    <t xml:space="preserve">   - Cetak Kwitansi</t>
  </si>
  <si>
    <t xml:space="preserve">   - Cetak SPPD Lbr 2</t>
  </si>
  <si>
    <t>11. Pengiriman surat</t>
  </si>
  <si>
    <t xml:space="preserve">     - Sewa Dekorasi Ruang </t>
  </si>
  <si>
    <t>13 Uang Saku Peserta 300 org x 1 kl</t>
  </si>
  <si>
    <t>14. Bantuan Transport dalam Kota</t>
  </si>
  <si>
    <t>PROFESIONALISME SDM  LAYANAN MENUJU PERPUSTAKAAN DIGITAL BERBASIS IT</t>
  </si>
  <si>
    <t>Transpotasi Akomodasi  dan Konsumsi</t>
  </si>
  <si>
    <t xml:space="preserve">Transpotasi Akomodasi  dan Konsumsi 30 org  </t>
  </si>
  <si>
    <t>Bantuan transport</t>
  </si>
  <si>
    <t xml:space="preserve">Uang Saku 30 org </t>
  </si>
  <si>
    <t>Dokumentasi dan publikasi</t>
  </si>
  <si>
    <t xml:space="preserve">   - Foto kegiatan </t>
  </si>
  <si>
    <t>Belanja cetak</t>
  </si>
  <si>
    <t xml:space="preserve">Foto copy </t>
  </si>
  <si>
    <t>Perjalanan dinas dalam daerah rangka kegiatan</t>
  </si>
  <si>
    <t xml:space="preserve">Peningkatan Profesionalisme SDM Pustakawan di bidang Perpustakaan </t>
  </si>
  <si>
    <t>Perjalanan dinas luar provinsi dalam ranka kegiatan</t>
  </si>
  <si>
    <t>DOKUMENTASI DAN PUBLIKASI</t>
  </si>
  <si>
    <t>Pendampingan Layanan Perpustakaan Desa/Sekolah</t>
  </si>
  <si>
    <t>BANNER LAYANAN PERPUSTAKAAN DESA</t>
  </si>
  <si>
    <t>RINCIAN KEGIATAN 2014</t>
  </si>
  <si>
    <t>002</t>
  </si>
  <si>
    <t>Ltps/d/lapas</t>
  </si>
  <si>
    <t>Identifikasi</t>
  </si>
  <si>
    <t>Alih media</t>
  </si>
  <si>
    <t>Lmbr</t>
  </si>
  <si>
    <t>Harkun</t>
  </si>
  <si>
    <t>Bedah buku</t>
  </si>
  <si>
    <t>Prof</t>
  </si>
  <si>
    <t>Banner</t>
  </si>
  <si>
    <t>021</t>
  </si>
  <si>
    <t>Etika</t>
  </si>
  <si>
    <t>Penyul</t>
  </si>
  <si>
    <t>Story/workshop</t>
  </si>
  <si>
    <t>JML</t>
  </si>
  <si>
    <t xml:space="preserve">B. PENDIDIKAN KEMASYARAKATAN PRODUKTIF </t>
  </si>
  <si>
    <t xml:space="preserve">     DALAM RANGKA PENYULUHAN DAN PENGEMBANGAN  BACA (021)</t>
  </si>
  <si>
    <t xml:space="preserve"> KEGIATAN WORKSHOP ETIKA LAYANAN DALAM MENINGKATKAN </t>
  </si>
  <si>
    <t>KUALITAS PERFORMEN PETUGAS LAYANAN PERPUSTAKAAN DESA</t>
  </si>
  <si>
    <t xml:space="preserve">     - Pembina   Eselon II         : 1 org x 1 kl</t>
  </si>
  <si>
    <t xml:space="preserve">        2.  Staf Gol. III                   : 11 org x 1kl</t>
  </si>
  <si>
    <t xml:space="preserve">    - Eselon III   (Gol IV)  :   1 org x 2 kl</t>
  </si>
  <si>
    <t xml:space="preserve">    - Eselon IV   (Gol IV)  : 2 org x 2 kl</t>
  </si>
  <si>
    <t>Lembur Kegiatan Pendidikan Kemasyarakatan Produktif dlm rangka Penyuluhan dan Pengembangan Minat dan Budaya Baca</t>
  </si>
  <si>
    <t xml:space="preserve">     - Hr. tenaga ahli (craracter buiding) 1 org x 1 kl </t>
  </si>
  <si>
    <t xml:space="preserve">    - Tas 100 org X 1 kl </t>
  </si>
  <si>
    <t xml:space="preserve">    - Blok note 100 org x 1 kl</t>
  </si>
  <si>
    <t xml:space="preserve">    - Vulpen 100 org x 1 kl</t>
  </si>
  <si>
    <t xml:space="preserve">    - Map tempat sertifikat 100 org x 1 kl</t>
  </si>
  <si>
    <t xml:space="preserve"> - KEGIATAN WORKSHOP ETIKA LAYANAN DALAM MENINGKATKAN </t>
  </si>
  <si>
    <t xml:space="preserve">   KUALITAS PERFORMEN PETUGAS LAYANAN PERPUSTAKAAN DESA</t>
  </si>
  <si>
    <t xml:space="preserve">       100 org x 2 hr x 1 kl</t>
  </si>
  <si>
    <t xml:space="preserve">     -  Spanduk 2 bh x 1 kl</t>
  </si>
  <si>
    <t xml:space="preserve">     -  foto kegiataan  1 kl</t>
  </si>
  <si>
    <t xml:space="preserve"> 8. Penggandaan dan Belanja Cetak</t>
  </si>
  <si>
    <t xml:space="preserve">     - Cetak sertifikat 100 org x 1 kl</t>
  </si>
  <si>
    <t xml:space="preserve">     - Cetak tanda peserta 100 org x 1 kl</t>
  </si>
  <si>
    <t xml:space="preserve">      - Foto copy (makalah dan pelaporan) 1 kl</t>
  </si>
  <si>
    <t xml:space="preserve">     2. Bantuan transport peserta 100 org</t>
  </si>
  <si>
    <t xml:space="preserve"> KEGIATAN WORKSHOP PENINGKATAN KUALITAS TEKNIK BERCERITA</t>
  </si>
  <si>
    <t xml:space="preserve">(STORY TELLING) PETUGAS LAYANAN </t>
  </si>
  <si>
    <t xml:space="preserve">        1.  Staf Gol. IV                   : 2 org x 1 kl</t>
  </si>
  <si>
    <t xml:space="preserve">        2.  Staf Gol. III                   : 15 org x 1 kl</t>
  </si>
  <si>
    <t xml:space="preserve">    - Eselon III                :   1 org x 2 kl</t>
  </si>
  <si>
    <t xml:space="preserve">    - Eselon IV                : 2 org x 2 kl</t>
  </si>
  <si>
    <t xml:space="preserve">   - Staf Gol. IV              : 2 org x 2 kl</t>
  </si>
  <si>
    <t xml:space="preserve">   - Staf Gol. III              : 15 org x 2 kl</t>
  </si>
  <si>
    <t xml:space="preserve">    - Hr. nara sumber  :  2 org x 1 kl </t>
  </si>
  <si>
    <t xml:space="preserve">     - Hr. tenaga ahli  1 org x 1 kl </t>
  </si>
  <si>
    <t>Lembur Kegiatan Penyulihan Perpust.Digital ,…</t>
  </si>
  <si>
    <t xml:space="preserve">Belanja Makan dan Minum Kegiatan </t>
  </si>
  <si>
    <t xml:space="preserve">     2. Bantuan transport peserta 200 org </t>
  </si>
  <si>
    <t xml:space="preserve">LOMBA PIDATO BERBAHASA INGGRIS </t>
  </si>
  <si>
    <t xml:space="preserve">        1.  Staf Gol .IV, III, II, PTT      : 12 org x 1 kl</t>
  </si>
  <si>
    <t>Lembur  dirinci idem pak 2013</t>
  </si>
  <si>
    <t xml:space="preserve"> 2. Honorarium nara sumber  </t>
  </si>
  <si>
    <t xml:space="preserve">     1.  Hr. Juri 3 org</t>
  </si>
  <si>
    <t xml:space="preserve"> 3. ATK</t>
  </si>
  <si>
    <t xml:space="preserve">Hadiah Lomba Pidato Bahasa Inggris </t>
  </si>
  <si>
    <t>Harapan I</t>
  </si>
  <si>
    <t>Harapan II</t>
  </si>
  <si>
    <t xml:space="preserve">     -   Spanduk </t>
  </si>
  <si>
    <t xml:space="preserve">     -   Foto kegiataan </t>
  </si>
  <si>
    <t>522 06 002  - Belanja jasa Pelaksana kegiatan</t>
  </si>
  <si>
    <t>Sewa Tenda, Sewa Sound sistem, Sewa Taman dll</t>
  </si>
  <si>
    <t xml:space="preserve"> 7. Pengiriman</t>
  </si>
  <si>
    <t xml:space="preserve">     - Pos</t>
  </si>
  <si>
    <t>lmbr</t>
  </si>
  <si>
    <t xml:space="preserve">11.  Bantuan transport/uang saku :    </t>
  </si>
  <si>
    <t xml:space="preserve">      1. Bantuan transport dalam kota 20</t>
  </si>
  <si>
    <t>No.</t>
  </si>
  <si>
    <t xml:space="preserve"> KEGIATAN PEMANTAPAN PENGUASAN </t>
  </si>
  <si>
    <t xml:space="preserve"> PROGRAM INLIS (Pengganti qalis) KAB/KOT</t>
  </si>
  <si>
    <t>1.  Honorarium panitia</t>
  </si>
  <si>
    <t xml:space="preserve">     - Penanggung jawab Eselon III : 1 org x  1 kl</t>
  </si>
  <si>
    <t xml:space="preserve">     - Sekretaris Eselon IV             : 1 org x 1 kl</t>
  </si>
  <si>
    <t xml:space="preserve">        1.  Staf Gol. III    : 6 org x 1 kl</t>
  </si>
  <si>
    <t>2.  Honorarium nara sumber</t>
  </si>
  <si>
    <t xml:space="preserve">     - Instruktur   3 org x 1 kl</t>
  </si>
  <si>
    <t xml:space="preserve">     - Tenaga ahli  (pusat) 1 kl</t>
  </si>
  <si>
    <t xml:space="preserve"> 3. ATK (dirinci)</t>
  </si>
  <si>
    <t xml:space="preserve"> 4. Seminar kit </t>
  </si>
  <si>
    <t xml:space="preserve">     - Tas 75org x 1 kl</t>
  </si>
  <si>
    <t xml:space="preserve">     - Blok note 75 org x 1 kl</t>
  </si>
  <si>
    <t xml:space="preserve">     - Vulpen  75 org x 1 kl</t>
  </si>
  <si>
    <t xml:space="preserve">     - Map plastik tempat sertifikat 75 org x 1 kl</t>
  </si>
  <si>
    <t xml:space="preserve"> 5. Akomodasi dan konsumsi </t>
  </si>
  <si>
    <t xml:space="preserve">     - 75 org x 2 hr x 1 kl</t>
  </si>
  <si>
    <t>6. Dokumentasi dan publikasi</t>
  </si>
  <si>
    <t xml:space="preserve"> 7. Belanja cetak</t>
  </si>
  <si>
    <t xml:space="preserve">     -  Cetak buku panduan inlis</t>
  </si>
  <si>
    <t xml:space="preserve">     - Cetak sertifikat</t>
  </si>
  <si>
    <t xml:space="preserve">     - Cetak tanda peserta</t>
  </si>
  <si>
    <t xml:space="preserve">8. Penggandaan </t>
  </si>
  <si>
    <t xml:space="preserve"> PROGRAM INLIS (Pengganti qalis) </t>
  </si>
  <si>
    <t>10. Bantuan transport</t>
  </si>
  <si>
    <t xml:space="preserve">     - Bantuan transport peserta 75 org x 1 kl</t>
  </si>
  <si>
    <t xml:space="preserve">     - Bantuan transport luar kota 10 org  x 1 kl</t>
  </si>
  <si>
    <t>LAMPIRAN KERANGKA ACUAN KERJA (KAK)</t>
  </si>
  <si>
    <t>PROGRAM (.....  ...)</t>
  </si>
  <si>
    <t>KEGIATAN (... .. ...)</t>
  </si>
  <si>
    <t>NAMA PEKERJAAN (SUB KEGIATAN)</t>
  </si>
  <si>
    <t>PAGU ANGGARAN</t>
  </si>
  <si>
    <t>TAHUN ANGGARAN</t>
  </si>
  <si>
    <t>BELANJA PEGAWAI</t>
  </si>
  <si>
    <t>Volume</t>
  </si>
  <si>
    <t>Satuan</t>
  </si>
  <si>
    <t xml:space="preserve">       </t>
  </si>
  <si>
    <t>Uraian / Nama Sub Kegiatan</t>
  </si>
  <si>
    <t>Jumlah
(Rp.)</t>
  </si>
  <si>
    <t>BELANJA BARANG DAN JASA</t>
  </si>
  <si>
    <t>BELANJA MODAL</t>
  </si>
  <si>
    <t>No./ Kode Rekening</t>
  </si>
  <si>
    <t>:</t>
  </si>
  <si>
    <t xml:space="preserve">    org x    bln</t>
  </si>
  <si>
    <t xml:space="preserve">Honorarium  </t>
  </si>
  <si>
    <t>Sidang</t>
  </si>
  <si>
    <t>Lembur</t>
  </si>
  <si>
    <t>Belanja Alat Rumah Tangga Pakai Habis (Rincian)</t>
  </si>
  <si>
    <t>Belanja ATK (Rincian)</t>
  </si>
  <si>
    <t>Dokumentasi dan publikasi (Rincian)</t>
  </si>
  <si>
    <t>Belanja Cetak  (Rincian)</t>
  </si>
  <si>
    <t>Penggandaan (Rincian)</t>
  </si>
  <si>
    <t>Perjalanan dinas</t>
  </si>
  <si>
    <t>Nama Sub Kegiatan</t>
  </si>
  <si>
    <t>Harga Satuan</t>
  </si>
  <si>
    <t xml:space="preserve">Penanggung jawab Eselon III </t>
  </si>
  <si>
    <t xml:space="preserve">Anggota  </t>
  </si>
  <si>
    <t xml:space="preserve">Ketua Eselon IV                </t>
  </si>
  <si>
    <t xml:space="preserve">Pengarah Eselon II         </t>
  </si>
  <si>
    <t>-</t>
  </si>
  <si>
    <t xml:space="preserve">1.  Gol. IV                        </t>
  </si>
  <si>
    <t xml:space="preserve">2.  Gol. III                        </t>
  </si>
  <si>
    <t xml:space="preserve">3.  Gol.   II/PTT               </t>
  </si>
  <si>
    <t>Perjalanan Dinas Dalam Daerah (Rincian)</t>
  </si>
  <si>
    <t>Perjalanan Dinas Luar Daerah (Rincian)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</si>
</sst>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.00_);_(&quot;$&quot;* \(#,##0.00\);_(&quot;$&quot;* &quot;-&quot;??_);_(@_)"/>
  </numFmts>
  <fonts count="39">
    <font>
      <sz val="10"/>
      <name val="Arial"/>
    </font>
    <font>
      <sz val="10"/>
      <name val="Arial"/>
      <family val="2"/>
    </font>
    <font>
      <b/>
      <sz val="10"/>
      <color indexed="10"/>
      <name val="Arial Black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9"/>
      <name val="Arial Black"/>
      <family val="2"/>
    </font>
    <font>
      <b/>
      <sz val="10"/>
      <name val="Tahoma"/>
      <family val="2"/>
    </font>
    <font>
      <sz val="11"/>
      <color theme="8" tint="0.79998168889431442"/>
      <name val="Tahoma"/>
      <family val="2"/>
    </font>
    <font>
      <sz val="14"/>
      <color theme="8" tint="-0.499984740745262"/>
      <name val="Arial Black"/>
      <family val="2"/>
    </font>
    <font>
      <b/>
      <sz val="10"/>
      <color indexed="9"/>
      <name val="Tahoma"/>
      <family val="2"/>
    </font>
    <font>
      <b/>
      <u val="singleAccounting"/>
      <sz val="10"/>
      <color indexed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name val="Arial"/>
      <family val="2"/>
    </font>
    <font>
      <b/>
      <sz val="10"/>
      <color indexed="12"/>
      <name val="Arial Narrow"/>
      <family val="2"/>
    </font>
    <font>
      <b/>
      <sz val="10"/>
      <color indexed="12"/>
      <name val="Tahoma"/>
      <family val="2"/>
    </font>
    <font>
      <sz val="10"/>
      <color indexed="12"/>
      <name val="Arial Narrow"/>
      <family val="2"/>
    </font>
    <font>
      <b/>
      <u val="singleAccounting"/>
      <sz val="10"/>
      <name val="Tahoma"/>
      <family val="2"/>
    </font>
    <font>
      <b/>
      <sz val="10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sz val="10"/>
      <color indexed="12"/>
      <name val="Tahoma"/>
      <family val="2"/>
    </font>
    <font>
      <b/>
      <sz val="9"/>
      <name val="Arial"/>
      <family val="2"/>
    </font>
    <font>
      <sz val="10"/>
      <color indexed="10"/>
      <name val="Tahoma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0"/>
      <name val="Arial Narrow"/>
      <family val="2"/>
    </font>
    <font>
      <b/>
      <u val="singleAccounting"/>
      <sz val="10"/>
      <color indexed="8"/>
      <name val="Tahoma"/>
      <family val="2"/>
    </font>
    <font>
      <b/>
      <sz val="8"/>
      <color indexed="17"/>
      <name val="Tahoma"/>
      <family val="2"/>
    </font>
    <font>
      <b/>
      <sz val="10"/>
      <color indexed="9"/>
      <name val="Arial Narrow"/>
      <family val="2"/>
    </font>
    <font>
      <sz val="10"/>
      <color indexed="52"/>
      <name val="Tahoma"/>
      <family val="2"/>
    </font>
    <font>
      <sz val="16"/>
      <name val="Tahoma"/>
      <family val="2"/>
    </font>
    <font>
      <b/>
      <u/>
      <sz val="10"/>
      <name val="Tahoma"/>
      <family val="2"/>
    </font>
    <font>
      <b/>
      <sz val="16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7">
    <xf numFmtId="0" fontId="0" fillId="0" borderId="0" xfId="0"/>
    <xf numFmtId="0" fontId="4" fillId="0" borderId="7" xfId="0" applyFont="1" applyBorder="1" applyAlignment="1">
      <alignment horizontal="left"/>
    </xf>
    <xf numFmtId="164" fontId="5" fillId="0" borderId="7" xfId="1" applyNumberFormat="1" applyFont="1" applyBorder="1" applyAlignment="1">
      <alignment horizontal="center"/>
    </xf>
    <xf numFmtId="0" fontId="5" fillId="0" borderId="7" xfId="0" applyFont="1" applyBorder="1"/>
    <xf numFmtId="164" fontId="7" fillId="4" borderId="17" xfId="1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41" fontId="8" fillId="6" borderId="20" xfId="0" applyNumberFormat="1" applyFont="1" applyFill="1" applyBorder="1" applyAlignment="1">
      <alignment horizontal="center"/>
    </xf>
    <xf numFmtId="0" fontId="10" fillId="7" borderId="25" xfId="0" applyFont="1" applyFill="1" applyBorder="1" applyAlignment="1">
      <alignment horizontal="left"/>
    </xf>
    <xf numFmtId="164" fontId="10" fillId="7" borderId="25" xfId="1" applyNumberFormat="1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41" fontId="10" fillId="7" borderId="25" xfId="0" applyNumberFormat="1" applyFont="1" applyFill="1" applyBorder="1" applyAlignment="1">
      <alignment horizontal="center"/>
    </xf>
    <xf numFmtId="0" fontId="12" fillId="4" borderId="25" xfId="1" applyNumberFormat="1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41" fontId="12" fillId="4" borderId="25" xfId="0" applyNumberFormat="1" applyFont="1" applyFill="1" applyBorder="1"/>
    <xf numFmtId="41" fontId="7" fillId="4" borderId="30" xfId="0" applyNumberFormat="1" applyFont="1" applyFill="1" applyBorder="1"/>
    <xf numFmtId="0" fontId="12" fillId="0" borderId="31" xfId="0" applyFont="1" applyBorder="1" applyAlignment="1">
      <alignment horizontal="left"/>
    </xf>
    <xf numFmtId="0" fontId="12" fillId="0" borderId="25" xfId="0" applyFont="1" applyBorder="1"/>
    <xf numFmtId="0" fontId="12" fillId="0" borderId="25" xfId="1" applyNumberFormat="1" applyFont="1" applyBorder="1" applyAlignment="1">
      <alignment horizontal="center"/>
    </xf>
    <xf numFmtId="0" fontId="12" fillId="9" borderId="25" xfId="0" applyFont="1" applyFill="1" applyBorder="1" applyAlignment="1">
      <alignment horizontal="center"/>
    </xf>
    <xf numFmtId="41" fontId="12" fillId="0" borderId="25" xfId="0" applyNumberFormat="1" applyFont="1" applyBorder="1"/>
    <xf numFmtId="41" fontId="12" fillId="9" borderId="30" xfId="0" applyNumberFormat="1" applyFont="1" applyFill="1" applyBorder="1"/>
    <xf numFmtId="0" fontId="12" fillId="4" borderId="25" xfId="0" applyFont="1" applyFill="1" applyBorder="1"/>
    <xf numFmtId="0" fontId="12" fillId="9" borderId="25" xfId="0" applyFont="1" applyFill="1" applyBorder="1"/>
    <xf numFmtId="0" fontId="12" fillId="9" borderId="25" xfId="1" applyNumberFormat="1" applyFont="1" applyFill="1" applyBorder="1" applyAlignment="1">
      <alignment horizontal="center"/>
    </xf>
    <xf numFmtId="41" fontId="12" fillId="9" borderId="25" xfId="0" applyNumberFormat="1" applyFont="1" applyFill="1" applyBorder="1"/>
    <xf numFmtId="41" fontId="7" fillId="9" borderId="30" xfId="0" applyNumberFormat="1" applyFont="1" applyFill="1" applyBorder="1"/>
    <xf numFmtId="0" fontId="12" fillId="9" borderId="31" xfId="0" applyFont="1" applyFill="1" applyBorder="1" applyAlignment="1">
      <alignment horizontal="left"/>
    </xf>
    <xf numFmtId="41" fontId="13" fillId="9" borderId="30" xfId="0" applyNumberFormat="1" applyFont="1" applyFill="1" applyBorder="1"/>
    <xf numFmtId="164" fontId="12" fillId="0" borderId="25" xfId="1" applyNumberFormat="1" applyFont="1" applyBorder="1" applyAlignment="1">
      <alignment horizontal="center"/>
    </xf>
    <xf numFmtId="164" fontId="12" fillId="4" borderId="25" xfId="1" applyNumberFormat="1" applyFont="1" applyFill="1" applyBorder="1" applyAlignment="1">
      <alignment horizontal="center"/>
    </xf>
    <xf numFmtId="41" fontId="12" fillId="4" borderId="30" xfId="0" applyNumberFormat="1" applyFont="1" applyFill="1" applyBorder="1"/>
    <xf numFmtId="41" fontId="14" fillId="4" borderId="30" xfId="0" applyNumberFormat="1" applyFont="1" applyFill="1" applyBorder="1"/>
    <xf numFmtId="0" fontId="12" fillId="0" borderId="25" xfId="0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 applyAlignment="1">
      <alignment horizontal="center"/>
    </xf>
    <xf numFmtId="0" fontId="15" fillId="0" borderId="0" xfId="0" applyFont="1"/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/>
    </xf>
    <xf numFmtId="0" fontId="16" fillId="8" borderId="34" xfId="0" applyFont="1" applyFill="1" applyBorder="1" applyAlignment="1">
      <alignment horizontal="left"/>
    </xf>
    <xf numFmtId="164" fontId="17" fillId="8" borderId="34" xfId="1" applyNumberFormat="1" applyFont="1" applyFill="1" applyBorder="1" applyAlignment="1">
      <alignment horizontal="center"/>
    </xf>
    <xf numFmtId="0" fontId="17" fillId="8" borderId="34" xfId="0" applyFont="1" applyFill="1" applyBorder="1" applyAlignment="1">
      <alignment horizontal="center"/>
    </xf>
    <xf numFmtId="41" fontId="17" fillId="8" borderId="34" xfId="0" applyNumberFormat="1" applyFont="1" applyFill="1" applyBorder="1" applyAlignment="1">
      <alignment horizontal="center"/>
    </xf>
    <xf numFmtId="41" fontId="11" fillId="8" borderId="35" xfId="0" applyNumberFormat="1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6" fillId="8" borderId="25" xfId="0" applyFont="1" applyFill="1" applyBorder="1" applyAlignment="1">
      <alignment horizontal="left"/>
    </xf>
    <xf numFmtId="164" fontId="17" fillId="8" borderId="25" xfId="1" applyNumberFormat="1" applyFont="1" applyFill="1" applyBorder="1" applyAlignment="1">
      <alignment horizontal="center"/>
    </xf>
    <xf numFmtId="0" fontId="17" fillId="8" borderId="25" xfId="0" applyFont="1" applyFill="1" applyBorder="1" applyAlignment="1">
      <alignment horizontal="center"/>
    </xf>
    <xf numFmtId="41" fontId="17" fillId="8" borderId="25" xfId="0" applyNumberFormat="1" applyFont="1" applyFill="1" applyBorder="1" applyAlignment="1">
      <alignment horizontal="center"/>
    </xf>
    <xf numFmtId="41" fontId="11" fillId="8" borderId="36" xfId="0" applyNumberFormat="1" applyFont="1" applyFill="1" applyBorder="1" applyAlignment="1">
      <alignment horizontal="center"/>
    </xf>
    <xf numFmtId="41" fontId="7" fillId="4" borderId="36" xfId="0" applyNumberFormat="1" applyFont="1" applyFill="1" applyBorder="1"/>
    <xf numFmtId="0" fontId="12" fillId="2" borderId="25" xfId="0" applyFont="1" applyFill="1" applyBorder="1"/>
    <xf numFmtId="0" fontId="12" fillId="2" borderId="25" xfId="1" applyNumberFormat="1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41" fontId="12" fillId="2" borderId="25" xfId="0" applyNumberFormat="1" applyFont="1" applyFill="1" applyBorder="1"/>
    <xf numFmtId="41" fontId="7" fillId="2" borderId="30" xfId="0" applyNumberFormat="1" applyFont="1" applyFill="1" applyBorder="1"/>
    <xf numFmtId="0" fontId="18" fillId="0" borderId="25" xfId="0" applyFont="1" applyBorder="1" applyAlignment="1">
      <alignment horizontal="left"/>
    </xf>
    <xf numFmtId="41" fontId="12" fillId="9" borderId="36" xfId="0" applyNumberFormat="1" applyFont="1" applyFill="1" applyBorder="1"/>
    <xf numFmtId="41" fontId="14" fillId="4" borderId="36" xfId="0" applyNumberFormat="1" applyFont="1" applyFill="1" applyBorder="1"/>
    <xf numFmtId="41" fontId="13" fillId="9" borderId="36" xfId="0" applyNumberFormat="1" applyFont="1" applyFill="1" applyBorder="1"/>
    <xf numFmtId="0" fontId="7" fillId="9" borderId="31" xfId="0" applyFont="1" applyFill="1" applyBorder="1" applyAlignment="1">
      <alignment horizontal="center"/>
    </xf>
    <xf numFmtId="41" fontId="12" fillId="9" borderId="25" xfId="0" applyNumberFormat="1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18" fillId="4" borderId="25" xfId="0" applyFont="1" applyFill="1" applyBorder="1" applyAlignment="1">
      <alignment horizontal="left"/>
    </xf>
    <xf numFmtId="41" fontId="12" fillId="4" borderId="36" xfId="0" applyNumberFormat="1" applyFont="1" applyFill="1" applyBorder="1"/>
    <xf numFmtId="0" fontId="5" fillId="0" borderId="25" xfId="0" applyFont="1" applyBorder="1"/>
    <xf numFmtId="0" fontId="5" fillId="0" borderId="38" xfId="0" applyFont="1" applyBorder="1"/>
    <xf numFmtId="41" fontId="14" fillId="9" borderId="36" xfId="0" applyNumberFormat="1" applyFont="1" applyFill="1" applyBorder="1"/>
    <xf numFmtId="0" fontId="18" fillId="9" borderId="16" xfId="0" applyFont="1" applyFill="1" applyBorder="1" applyAlignment="1">
      <alignment horizontal="left"/>
    </xf>
    <xf numFmtId="0" fontId="12" fillId="9" borderId="7" xfId="1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41" fontId="12" fillId="9" borderId="7" xfId="0" applyNumberFormat="1" applyFont="1" applyFill="1" applyBorder="1"/>
    <xf numFmtId="41" fontId="14" fillId="9" borderId="7" xfId="0" applyNumberFormat="1" applyFont="1" applyFill="1" applyBorder="1"/>
    <xf numFmtId="164" fontId="15" fillId="0" borderId="0" xfId="1" applyNumberFormat="1" applyFont="1" applyAlignment="1">
      <alignment horizontal="center"/>
    </xf>
    <xf numFmtId="41" fontId="15" fillId="0" borderId="0" xfId="0" applyNumberFormat="1" applyFont="1"/>
    <xf numFmtId="0" fontId="10" fillId="7" borderId="28" xfId="0" applyFont="1" applyFill="1" applyBorder="1" applyAlignment="1">
      <alignment horizontal="center" vertical="center"/>
    </xf>
    <xf numFmtId="41" fontId="19" fillId="8" borderId="29" xfId="0" applyNumberFormat="1" applyFont="1" applyFill="1" applyBorder="1" applyAlignment="1">
      <alignment horizontal="center" vertical="center"/>
    </xf>
    <xf numFmtId="0" fontId="12" fillId="0" borderId="0" xfId="0" applyFont="1"/>
    <xf numFmtId="0" fontId="7" fillId="0" borderId="3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164" fontId="7" fillId="2" borderId="25" xfId="1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41" fontId="7" fillId="2" borderId="25" xfId="0" applyNumberFormat="1" applyFont="1" applyFill="1" applyBorder="1" applyAlignment="1">
      <alignment horizontal="center" vertical="center"/>
    </xf>
    <xf numFmtId="41" fontId="7" fillId="2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0" fontId="12" fillId="0" borderId="25" xfId="1" applyNumberFormat="1" applyFont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41" fontId="12" fillId="0" borderId="25" xfId="0" applyNumberFormat="1" applyFont="1" applyBorder="1" applyAlignment="1">
      <alignment vertical="center"/>
    </xf>
    <xf numFmtId="41" fontId="12" fillId="9" borderId="30" xfId="0" applyNumberFormat="1" applyFont="1" applyFill="1" applyBorder="1" applyAlignment="1">
      <alignment vertical="center"/>
    </xf>
    <xf numFmtId="0" fontId="4" fillId="0" borderId="42" xfId="0" quotePrefix="1" applyFont="1" applyBorder="1" applyAlignment="1"/>
    <xf numFmtId="0" fontId="12" fillId="0" borderId="28" xfId="0" applyFont="1" applyBorder="1" applyAlignment="1">
      <alignment horizontal="left" vertical="center"/>
    </xf>
    <xf numFmtId="0" fontId="12" fillId="0" borderId="43" xfId="0" applyFont="1" applyBorder="1" applyAlignment="1">
      <alignment vertical="center"/>
    </xf>
    <xf numFmtId="0" fontId="12" fillId="0" borderId="43" xfId="1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vertical="center"/>
    </xf>
    <xf numFmtId="0" fontId="12" fillId="9" borderId="45" xfId="1" applyNumberFormat="1" applyFont="1" applyFill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41" fontId="12" fillId="9" borderId="45" xfId="0" applyNumberFormat="1" applyFont="1" applyFill="1" applyBorder="1" applyAlignment="1">
      <alignment vertical="center"/>
    </xf>
    <xf numFmtId="41" fontId="12" fillId="9" borderId="46" xfId="0" applyNumberFormat="1" applyFont="1" applyFill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9" borderId="7" xfId="0" applyFont="1" applyFill="1" applyBorder="1" applyAlignment="1">
      <alignment vertical="center"/>
    </xf>
    <xf numFmtId="0" fontId="12" fillId="9" borderId="7" xfId="1" applyNumberFormat="1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41" fontId="12" fillId="9" borderId="7" xfId="0" applyNumberFormat="1" applyFont="1" applyFill="1" applyBorder="1" applyAlignment="1">
      <alignment vertical="center"/>
    </xf>
    <xf numFmtId="41" fontId="7" fillId="9" borderId="7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vertical="center"/>
    </xf>
    <xf numFmtId="0" fontId="7" fillId="2" borderId="43" xfId="1" applyNumberFormat="1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41" fontId="7" fillId="2" borderId="43" xfId="0" applyNumberFormat="1" applyFont="1" applyFill="1" applyBorder="1" applyAlignment="1">
      <alignment vertical="center"/>
    </xf>
    <xf numFmtId="41" fontId="7" fillId="2" borderId="47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horizontal="left" vertical="center"/>
    </xf>
    <xf numFmtId="0" fontId="12" fillId="9" borderId="25" xfId="0" applyFont="1" applyFill="1" applyBorder="1" applyAlignment="1">
      <alignment vertical="center"/>
    </xf>
    <xf numFmtId="0" fontId="12" fillId="9" borderId="25" xfId="1" applyNumberFormat="1" applyFont="1" applyFill="1" applyBorder="1" applyAlignment="1">
      <alignment horizontal="center" vertical="center"/>
    </xf>
    <xf numFmtId="41" fontId="12" fillId="9" borderId="25" xfId="0" applyNumberFormat="1" applyFont="1" applyFill="1" applyBorder="1" applyAlignment="1">
      <alignment vertical="center"/>
    </xf>
    <xf numFmtId="41" fontId="12" fillId="9" borderId="36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left"/>
    </xf>
    <xf numFmtId="0" fontId="7" fillId="2" borderId="25" xfId="0" applyFont="1" applyFill="1" applyBorder="1"/>
    <xf numFmtId="164" fontId="7" fillId="2" borderId="25" xfId="1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41" fontId="7" fillId="2" borderId="25" xfId="0" applyNumberFormat="1" applyFont="1" applyFill="1" applyBorder="1" applyAlignment="1">
      <alignment horizontal="center"/>
    </xf>
    <xf numFmtId="41" fontId="7" fillId="2" borderId="36" xfId="0" applyNumberFormat="1" applyFont="1" applyFill="1" applyBorder="1" applyAlignment="1">
      <alignment horizontal="center"/>
    </xf>
    <xf numFmtId="0" fontId="12" fillId="9" borderId="44" xfId="0" applyFont="1" applyFill="1" applyBorder="1" applyAlignment="1">
      <alignment horizontal="left"/>
    </xf>
    <xf numFmtId="0" fontId="12" fillId="0" borderId="45" xfId="0" applyFont="1" applyBorder="1"/>
    <xf numFmtId="0" fontId="12" fillId="0" borderId="45" xfId="1" applyNumberFormat="1" applyFont="1" applyBorder="1" applyAlignment="1">
      <alignment horizontal="center"/>
    </xf>
    <xf numFmtId="0" fontId="12" fillId="9" borderId="45" xfId="0" applyFont="1" applyFill="1" applyBorder="1" applyAlignment="1">
      <alignment horizontal="center"/>
    </xf>
    <xf numFmtId="41" fontId="12" fillId="0" borderId="45" xfId="0" applyNumberFormat="1" applyFont="1" applyBorder="1"/>
    <xf numFmtId="41" fontId="12" fillId="9" borderId="48" xfId="0" applyNumberFormat="1" applyFont="1" applyFill="1" applyBorder="1"/>
    <xf numFmtId="0" fontId="12" fillId="9" borderId="15" xfId="0" applyFont="1" applyFill="1" applyBorder="1" applyAlignment="1">
      <alignment horizontal="left"/>
    </xf>
    <xf numFmtId="0" fontId="12" fillId="0" borderId="16" xfId="0" applyFont="1" applyBorder="1"/>
    <xf numFmtId="0" fontId="12" fillId="0" borderId="16" xfId="1" applyNumberFormat="1" applyFont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41" fontId="12" fillId="0" borderId="16" xfId="0" applyNumberFormat="1" applyFont="1" applyBorder="1"/>
    <xf numFmtId="41" fontId="12" fillId="9" borderId="33" xfId="0" applyNumberFormat="1" applyFont="1" applyFill="1" applyBorder="1"/>
    <xf numFmtId="0" fontId="12" fillId="10" borderId="15" xfId="0" applyFont="1" applyFill="1" applyBorder="1" applyAlignment="1">
      <alignment horizontal="left"/>
    </xf>
    <xf numFmtId="0" fontId="12" fillId="10" borderId="16" xfId="0" applyFont="1" applyFill="1" applyBorder="1"/>
    <xf numFmtId="0" fontId="12" fillId="10" borderId="16" xfId="1" applyNumberFormat="1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41" fontId="12" fillId="10" borderId="16" xfId="0" applyNumberFormat="1" applyFont="1" applyFill="1" applyBorder="1"/>
    <xf numFmtId="41" fontId="12" fillId="10" borderId="33" xfId="0" applyNumberFormat="1" applyFont="1" applyFill="1" applyBorder="1"/>
    <xf numFmtId="0" fontId="10" fillId="7" borderId="27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left"/>
    </xf>
    <xf numFmtId="164" fontId="10" fillId="7" borderId="34" xfId="1" applyNumberFormat="1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41" fontId="10" fillId="7" borderId="34" xfId="0" applyNumberFormat="1" applyFont="1" applyFill="1" applyBorder="1" applyAlignment="1">
      <alignment horizontal="center"/>
    </xf>
    <xf numFmtId="0" fontId="5" fillId="0" borderId="0" xfId="0" applyFont="1"/>
    <xf numFmtId="0" fontId="4" fillId="8" borderId="6" xfId="0" quotePrefix="1" applyFont="1" applyFill="1" applyBorder="1" applyAlignment="1"/>
    <xf numFmtId="0" fontId="21" fillId="0" borderId="27" xfId="0" applyFont="1" applyBorder="1" applyAlignment="1">
      <alignment horizontal="left"/>
    </xf>
    <xf numFmtId="0" fontId="21" fillId="4" borderId="34" xfId="0" applyFont="1" applyFill="1" applyBorder="1"/>
    <xf numFmtId="0" fontId="21" fillId="4" borderId="34" xfId="1" applyNumberFormat="1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41" fontId="21" fillId="4" borderId="34" xfId="0" applyNumberFormat="1" applyFont="1" applyFill="1" applyBorder="1"/>
    <xf numFmtId="41" fontId="22" fillId="4" borderId="35" xfId="0" applyNumberFormat="1" applyFont="1" applyFill="1" applyBorder="1"/>
    <xf numFmtId="0" fontId="21" fillId="0" borderId="34" xfId="0" applyFont="1" applyBorder="1"/>
    <xf numFmtId="0" fontId="21" fillId="0" borderId="34" xfId="1" applyNumberFormat="1" applyFont="1" applyBorder="1" applyAlignment="1">
      <alignment horizontal="center"/>
    </xf>
    <xf numFmtId="0" fontId="21" fillId="9" borderId="34" xfId="0" applyFont="1" applyFill="1" applyBorder="1" applyAlignment="1">
      <alignment horizontal="center"/>
    </xf>
    <xf numFmtId="41" fontId="21" fillId="0" borderId="34" xfId="0" applyNumberFormat="1" applyFont="1" applyBorder="1"/>
    <xf numFmtId="41" fontId="21" fillId="9" borderId="35" xfId="0" applyNumberFormat="1" applyFont="1" applyFill="1" applyBorder="1"/>
    <xf numFmtId="0" fontId="12" fillId="0" borderId="27" xfId="0" applyFont="1" applyBorder="1" applyAlignment="1">
      <alignment horizontal="left"/>
    </xf>
    <xf numFmtId="0" fontId="12" fillId="0" borderId="34" xfId="0" applyFont="1" applyBorder="1"/>
    <xf numFmtId="0" fontId="12" fillId="0" borderId="34" xfId="1" applyNumberFormat="1" applyFont="1" applyBorder="1" applyAlignment="1">
      <alignment horizontal="center"/>
    </xf>
    <xf numFmtId="0" fontId="12" fillId="9" borderId="34" xfId="0" applyFont="1" applyFill="1" applyBorder="1" applyAlignment="1">
      <alignment horizontal="center"/>
    </xf>
    <xf numFmtId="41" fontId="12" fillId="0" borderId="34" xfId="0" applyNumberFormat="1" applyFont="1" applyBorder="1"/>
    <xf numFmtId="41" fontId="12" fillId="9" borderId="35" xfId="0" applyNumberFormat="1" applyFont="1" applyFill="1" applyBorder="1"/>
    <xf numFmtId="0" fontId="12" fillId="9" borderId="34" xfId="1" applyNumberFormat="1" applyFont="1" applyFill="1" applyBorder="1" applyAlignment="1">
      <alignment horizontal="center"/>
    </xf>
    <xf numFmtId="41" fontId="12" fillId="9" borderId="34" xfId="0" applyNumberFormat="1" applyFont="1" applyFill="1" applyBorder="1"/>
    <xf numFmtId="0" fontId="21" fillId="0" borderId="31" xfId="0" applyFont="1" applyBorder="1" applyAlignment="1">
      <alignment horizontal="left"/>
    </xf>
    <xf numFmtId="0" fontId="21" fillId="4" borderId="25" xfId="1" applyNumberFormat="1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41" fontId="21" fillId="4" borderId="25" xfId="0" applyNumberFormat="1" applyFont="1" applyFill="1" applyBorder="1"/>
    <xf numFmtId="41" fontId="22" fillId="4" borderId="30" xfId="0" applyNumberFormat="1" applyFont="1" applyFill="1" applyBorder="1"/>
    <xf numFmtId="0" fontId="21" fillId="9" borderId="31" xfId="0" applyFont="1" applyFill="1" applyBorder="1" applyAlignment="1">
      <alignment horizontal="left"/>
    </xf>
    <xf numFmtId="0" fontId="21" fillId="9" borderId="25" xfId="0" applyFont="1" applyFill="1" applyBorder="1"/>
    <xf numFmtId="0" fontId="21" fillId="9" borderId="25" xfId="1" applyNumberFormat="1" applyFont="1" applyFill="1" applyBorder="1" applyAlignment="1">
      <alignment horizontal="center"/>
    </xf>
    <xf numFmtId="0" fontId="21" fillId="9" borderId="25" xfId="0" applyFont="1" applyFill="1" applyBorder="1" applyAlignment="1">
      <alignment horizontal="center"/>
    </xf>
    <xf numFmtId="41" fontId="21" fillId="9" borderId="25" xfId="0" applyNumberFormat="1" applyFont="1" applyFill="1" applyBorder="1"/>
    <xf numFmtId="41" fontId="22" fillId="9" borderId="30" xfId="0" applyNumberFormat="1" applyFont="1" applyFill="1" applyBorder="1"/>
    <xf numFmtId="0" fontId="15" fillId="9" borderId="0" xfId="0" applyFont="1" applyFill="1"/>
    <xf numFmtId="0" fontId="0" fillId="9" borderId="0" xfId="0" applyFill="1"/>
    <xf numFmtId="0" fontId="12" fillId="9" borderId="25" xfId="0" applyFont="1" applyFill="1" applyBorder="1" applyAlignment="1">
      <alignment horizontal="left"/>
    </xf>
    <xf numFmtId="164" fontId="12" fillId="9" borderId="25" xfId="1" applyNumberFormat="1" applyFont="1" applyFill="1" applyBorder="1" applyAlignment="1">
      <alignment horizontal="center"/>
    </xf>
    <xf numFmtId="0" fontId="12" fillId="9" borderId="45" xfId="0" applyFont="1" applyFill="1" applyBorder="1" applyAlignment="1">
      <alignment horizontal="left"/>
    </xf>
    <xf numFmtId="0" fontId="12" fillId="9" borderId="45" xfId="1" applyNumberFormat="1" applyFont="1" applyFill="1" applyBorder="1" applyAlignment="1">
      <alignment horizontal="center"/>
    </xf>
    <xf numFmtId="41" fontId="12" fillId="9" borderId="45" xfId="0" applyNumberFormat="1" applyFont="1" applyFill="1" applyBorder="1"/>
    <xf numFmtId="41" fontId="13" fillId="9" borderId="46" xfId="0" applyNumberFormat="1" applyFont="1" applyFill="1" applyBorder="1"/>
    <xf numFmtId="0" fontId="21" fillId="10" borderId="27" xfId="0" applyFont="1" applyFill="1" applyBorder="1" applyAlignment="1">
      <alignment horizontal="left"/>
    </xf>
    <xf numFmtId="0" fontId="21" fillId="10" borderId="34" xfId="0" applyFont="1" applyFill="1" applyBorder="1"/>
    <xf numFmtId="0" fontId="21" fillId="10" borderId="34" xfId="1" applyNumberFormat="1" applyFont="1" applyFill="1" applyBorder="1" applyAlignment="1">
      <alignment horizontal="center"/>
    </xf>
    <xf numFmtId="0" fontId="21" fillId="10" borderId="34" xfId="0" applyFont="1" applyFill="1" applyBorder="1" applyAlignment="1">
      <alignment horizontal="center"/>
    </xf>
    <xf numFmtId="41" fontId="21" fillId="10" borderId="34" xfId="0" applyNumberFormat="1" applyFont="1" applyFill="1" applyBorder="1"/>
    <xf numFmtId="41" fontId="21" fillId="10" borderId="35" xfId="0" applyNumberFormat="1" applyFont="1" applyFill="1" applyBorder="1"/>
    <xf numFmtId="0" fontId="23" fillId="7" borderId="31" xfId="0" applyFont="1" applyFill="1" applyBorder="1" applyAlignment="1">
      <alignment horizontal="left"/>
    </xf>
    <xf numFmtId="0" fontId="10" fillId="7" borderId="25" xfId="0" applyFont="1" applyFill="1" applyBorder="1" applyAlignment="1"/>
    <xf numFmtId="164" fontId="10" fillId="7" borderId="25" xfId="1" applyNumberFormat="1" applyFont="1" applyFill="1" applyBorder="1" applyAlignment="1"/>
    <xf numFmtId="164" fontId="7" fillId="0" borderId="25" xfId="1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1" fontId="7" fillId="0" borderId="25" xfId="0" applyNumberFormat="1" applyFont="1" applyBorder="1" applyAlignment="1">
      <alignment horizontal="center"/>
    </xf>
    <xf numFmtId="41" fontId="14" fillId="0" borderId="36" xfId="0" applyNumberFormat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41" fontId="12" fillId="0" borderId="25" xfId="0" applyNumberFormat="1" applyFont="1" applyBorder="1" applyAlignment="1">
      <alignment horizontal="center"/>
    </xf>
    <xf numFmtId="41" fontId="13" fillId="0" borderId="36" xfId="0" applyNumberFormat="1" applyFont="1" applyBorder="1" applyAlignment="1">
      <alignment horizontal="center"/>
    </xf>
    <xf numFmtId="41" fontId="13" fillId="0" borderId="30" xfId="0" applyNumberFormat="1" applyFont="1" applyBorder="1" applyAlignment="1">
      <alignment horizontal="center"/>
    </xf>
    <xf numFmtId="41" fontId="14" fillId="0" borderId="30" xfId="0" applyNumberFormat="1" applyFont="1" applyBorder="1" applyAlignment="1">
      <alignment horizontal="center"/>
    </xf>
    <xf numFmtId="0" fontId="12" fillId="0" borderId="45" xfId="0" applyFont="1" applyBorder="1" applyAlignment="1">
      <alignment horizontal="left"/>
    </xf>
    <xf numFmtId="164" fontId="12" fillId="0" borderId="45" xfId="1" applyNumberFormat="1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41" fontId="12" fillId="0" borderId="45" xfId="0" applyNumberFormat="1" applyFont="1" applyBorder="1" applyAlignment="1">
      <alignment horizontal="center"/>
    </xf>
    <xf numFmtId="41" fontId="13" fillId="0" borderId="46" xfId="0" applyNumberFormat="1" applyFont="1" applyBorder="1" applyAlignment="1">
      <alignment horizontal="center"/>
    </xf>
    <xf numFmtId="0" fontId="12" fillId="10" borderId="31" xfId="0" applyFont="1" applyFill="1" applyBorder="1" applyAlignment="1">
      <alignment horizontal="left"/>
    </xf>
    <xf numFmtId="0" fontId="12" fillId="10" borderId="25" xfId="0" applyFont="1" applyFill="1" applyBorder="1" applyAlignment="1">
      <alignment horizontal="left"/>
    </xf>
    <xf numFmtId="164" fontId="12" fillId="10" borderId="25" xfId="1" applyNumberFormat="1" applyFont="1" applyFill="1" applyBorder="1" applyAlignment="1">
      <alignment horizontal="center"/>
    </xf>
    <xf numFmtId="0" fontId="12" fillId="10" borderId="25" xfId="0" applyFont="1" applyFill="1" applyBorder="1" applyAlignment="1">
      <alignment horizontal="center"/>
    </xf>
    <xf numFmtId="41" fontId="12" fillId="10" borderId="25" xfId="0" applyNumberFormat="1" applyFont="1" applyFill="1" applyBorder="1" applyAlignment="1">
      <alignment horizontal="center"/>
    </xf>
    <xf numFmtId="41" fontId="13" fillId="10" borderId="30" xfId="0" applyNumberFormat="1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left" vertical="center"/>
    </xf>
    <xf numFmtId="164" fontId="10" fillId="7" borderId="25" xfId="1" applyNumberFormat="1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41" fontId="10" fillId="7" borderId="25" xfId="0" applyNumberFormat="1" applyFont="1" applyFill="1" applyBorder="1" applyAlignment="1">
      <alignment horizontal="center" vertical="center"/>
    </xf>
    <xf numFmtId="41" fontId="17" fillId="8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vertical="center"/>
    </xf>
    <xf numFmtId="41" fontId="14" fillId="2" borderId="30" xfId="0" applyNumberFormat="1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vertical="center"/>
    </xf>
    <xf numFmtId="0" fontId="7" fillId="4" borderId="25" xfId="1" applyNumberFormat="1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1" fontId="7" fillId="4" borderId="25" xfId="0" applyNumberFormat="1" applyFont="1" applyFill="1" applyBorder="1" applyAlignment="1">
      <alignment vertical="center"/>
    </xf>
    <xf numFmtId="41" fontId="7" fillId="11" borderId="30" xfId="0" applyNumberFormat="1" applyFont="1" applyFill="1" applyBorder="1" applyAlignment="1">
      <alignment vertical="center"/>
    </xf>
    <xf numFmtId="0" fontId="21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left" vertical="center"/>
    </xf>
    <xf numFmtId="164" fontId="12" fillId="0" borderId="25" xfId="1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1" fontId="12" fillId="0" borderId="25" xfId="0" applyNumberFormat="1" applyFont="1" applyBorder="1" applyAlignment="1">
      <alignment horizontal="center" vertical="center"/>
    </xf>
    <xf numFmtId="41" fontId="13" fillId="0" borderId="30" xfId="0" applyNumberFormat="1" applyFont="1" applyBorder="1" applyAlignment="1">
      <alignment horizontal="center" vertical="center"/>
    </xf>
    <xf numFmtId="0" fontId="12" fillId="2" borderId="34" xfId="0" applyFont="1" applyFill="1" applyBorder="1"/>
    <xf numFmtId="0" fontId="12" fillId="2" borderId="25" xfId="1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41" fontId="12" fillId="2" borderId="25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/>
    </xf>
    <xf numFmtId="164" fontId="12" fillId="2" borderId="25" xfId="1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/>
    </xf>
    <xf numFmtId="41" fontId="12" fillId="0" borderId="30" xfId="0" applyNumberFormat="1" applyFont="1" applyBorder="1" applyAlignment="1">
      <alignment horizontal="center" vertical="center"/>
    </xf>
    <xf numFmtId="0" fontId="20" fillId="9" borderId="31" xfId="0" applyFont="1" applyFill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12" fillId="9" borderId="44" xfId="0" applyFont="1" applyFill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164" fontId="12" fillId="0" borderId="45" xfId="1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41" fontId="12" fillId="0" borderId="45" xfId="0" applyNumberFormat="1" applyFont="1" applyBorder="1" applyAlignment="1">
      <alignment horizontal="center" vertical="center"/>
    </xf>
    <xf numFmtId="41" fontId="13" fillId="0" borderId="46" xfId="0" applyNumberFormat="1" applyFont="1" applyBorder="1" applyAlignment="1">
      <alignment horizontal="center" vertical="center"/>
    </xf>
    <xf numFmtId="0" fontId="12" fillId="9" borderId="28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/>
    </xf>
    <xf numFmtId="164" fontId="7" fillId="2" borderId="43" xfId="1" applyNumberFormat="1" applyFont="1" applyFill="1" applyBorder="1" applyAlignment="1">
      <alignment horizontal="center" vertical="center"/>
    </xf>
    <xf numFmtId="41" fontId="7" fillId="2" borderId="43" xfId="0" applyNumberFormat="1" applyFont="1" applyFill="1" applyBorder="1" applyAlignment="1">
      <alignment horizontal="center" vertical="center"/>
    </xf>
    <xf numFmtId="41" fontId="14" fillId="2" borderId="29" xfId="0" applyNumberFormat="1" applyFont="1" applyFill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164" fontId="12" fillId="2" borderId="43" xfId="1" applyNumberFormat="1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41" fontId="12" fillId="2" borderId="43" xfId="0" applyNumberFormat="1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left" vertical="center"/>
    </xf>
    <xf numFmtId="164" fontId="12" fillId="9" borderId="25" xfId="1" applyNumberFormat="1" applyFont="1" applyFill="1" applyBorder="1" applyAlignment="1">
      <alignment horizontal="center" vertical="center"/>
    </xf>
    <xf numFmtId="41" fontId="12" fillId="9" borderId="25" xfId="0" applyNumberFormat="1" applyFont="1" applyFill="1" applyBorder="1" applyAlignment="1">
      <alignment horizontal="center" vertical="center"/>
    </xf>
    <xf numFmtId="41" fontId="14" fillId="9" borderId="30" xfId="0" applyNumberFormat="1" applyFont="1" applyFill="1" applyBorder="1" applyAlignment="1">
      <alignment horizontal="center" vertical="center"/>
    </xf>
    <xf numFmtId="0" fontId="12" fillId="9" borderId="43" xfId="0" applyFont="1" applyFill="1" applyBorder="1" applyAlignment="1">
      <alignment vertical="center"/>
    </xf>
    <xf numFmtId="0" fontId="12" fillId="9" borderId="43" xfId="1" applyNumberFormat="1" applyFont="1" applyFill="1" applyBorder="1" applyAlignment="1">
      <alignment horizontal="center" vertical="center"/>
    </xf>
    <xf numFmtId="164" fontId="12" fillId="9" borderId="43" xfId="1" applyNumberFormat="1" applyFont="1" applyFill="1" applyBorder="1" applyAlignment="1">
      <alignment horizontal="center" vertical="center"/>
    </xf>
    <xf numFmtId="41" fontId="12" fillId="9" borderId="43" xfId="0" applyNumberFormat="1" applyFont="1" applyFill="1" applyBorder="1" applyAlignment="1">
      <alignment vertical="center"/>
    </xf>
    <xf numFmtId="41" fontId="12" fillId="9" borderId="47" xfId="0" applyNumberFormat="1" applyFont="1" applyFill="1" applyBorder="1" applyAlignment="1">
      <alignment vertical="center"/>
    </xf>
    <xf numFmtId="41" fontId="14" fillId="2" borderId="36" xfId="0" applyNumberFormat="1" applyFont="1" applyFill="1" applyBorder="1" applyAlignment="1">
      <alignment horizontal="center" vertical="center"/>
    </xf>
    <xf numFmtId="0" fontId="12" fillId="9" borderId="25" xfId="0" quotePrefix="1" applyFont="1" applyFill="1" applyBorder="1" applyAlignment="1">
      <alignment vertical="center"/>
    </xf>
    <xf numFmtId="0" fontId="12" fillId="10" borderId="15" xfId="0" applyFont="1" applyFill="1" applyBorder="1" applyAlignment="1">
      <alignment horizontal="left" vertical="center"/>
    </xf>
    <xf numFmtId="0" fontId="12" fillId="10" borderId="16" xfId="0" applyFont="1" applyFill="1" applyBorder="1" applyAlignment="1">
      <alignment vertical="center"/>
    </xf>
    <xf numFmtId="0" fontId="12" fillId="10" borderId="16" xfId="1" applyNumberFormat="1" applyFont="1" applyFill="1" applyBorder="1" applyAlignment="1">
      <alignment horizontal="center" vertical="center"/>
    </xf>
    <xf numFmtId="164" fontId="12" fillId="10" borderId="16" xfId="1" applyNumberFormat="1" applyFont="1" applyFill="1" applyBorder="1" applyAlignment="1">
      <alignment horizontal="center" vertical="center"/>
    </xf>
    <xf numFmtId="41" fontId="12" fillId="10" borderId="16" xfId="0" applyNumberFormat="1" applyFont="1" applyFill="1" applyBorder="1" applyAlignment="1">
      <alignment vertical="center"/>
    </xf>
    <xf numFmtId="41" fontId="7" fillId="10" borderId="33" xfId="0" applyNumberFormat="1" applyFont="1" applyFill="1" applyBorder="1" applyAlignment="1">
      <alignment vertical="center"/>
    </xf>
    <xf numFmtId="41" fontId="17" fillId="8" borderId="36" xfId="0" applyNumberFormat="1" applyFont="1" applyFill="1" applyBorder="1" applyAlignment="1">
      <alignment horizontal="center" vertical="center"/>
    </xf>
    <xf numFmtId="0" fontId="7" fillId="0" borderId="34" xfId="0" applyFont="1" applyBorder="1"/>
    <xf numFmtId="164" fontId="12" fillId="0" borderId="34" xfId="1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41" fontId="25" fillId="0" borderId="35" xfId="0" applyNumberFormat="1" applyFont="1" applyBorder="1"/>
    <xf numFmtId="0" fontId="7" fillId="4" borderId="25" xfId="0" applyFont="1" applyFill="1" applyBorder="1"/>
    <xf numFmtId="164" fontId="7" fillId="4" borderId="25" xfId="1" applyNumberFormat="1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41" fontId="7" fillId="4" borderId="25" xfId="0" applyNumberFormat="1" applyFont="1" applyFill="1" applyBorder="1"/>
    <xf numFmtId="41" fontId="20" fillId="4" borderId="36" xfId="0" applyNumberFormat="1" applyFont="1" applyFill="1" applyBorder="1"/>
    <xf numFmtId="41" fontId="12" fillId="0" borderId="36" xfId="0" applyNumberFormat="1" applyFont="1" applyBorder="1"/>
    <xf numFmtId="41" fontId="7" fillId="11" borderId="36" xfId="0" applyNumberFormat="1" applyFont="1" applyFill="1" applyBorder="1" applyAlignment="1">
      <alignment vertical="center"/>
    </xf>
    <xf numFmtId="0" fontId="7" fillId="4" borderId="25" xfId="1" applyNumberFormat="1" applyFont="1" applyFill="1" applyBorder="1" applyAlignment="1">
      <alignment horizontal="center"/>
    </xf>
    <xf numFmtId="41" fontId="7" fillId="4" borderId="25" xfId="0" applyNumberFormat="1" applyFont="1" applyFill="1" applyBorder="1" applyAlignment="1">
      <alignment horizontal="center"/>
    </xf>
    <xf numFmtId="41" fontId="12" fillId="0" borderId="30" xfId="0" applyNumberFormat="1" applyFont="1" applyBorder="1"/>
    <xf numFmtId="41" fontId="12" fillId="0" borderId="46" xfId="0" applyNumberFormat="1" applyFont="1" applyBorder="1"/>
    <xf numFmtId="0" fontId="12" fillId="0" borderId="7" xfId="0" applyFont="1" applyBorder="1" applyAlignment="1">
      <alignment horizontal="left"/>
    </xf>
    <xf numFmtId="0" fontId="12" fillId="0" borderId="7" xfId="0" applyFont="1" applyBorder="1"/>
    <xf numFmtId="0" fontId="12" fillId="0" borderId="7" xfId="1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1" fontId="12" fillId="0" borderId="7" xfId="0" applyNumberFormat="1" applyFont="1" applyBorder="1" applyAlignment="1">
      <alignment horizontal="center"/>
    </xf>
    <xf numFmtId="41" fontId="12" fillId="0" borderId="7" xfId="0" applyNumberFormat="1" applyFont="1" applyBorder="1"/>
    <xf numFmtId="0" fontId="7" fillId="0" borderId="28" xfId="0" applyFont="1" applyBorder="1" applyAlignment="1">
      <alignment horizontal="left"/>
    </xf>
    <xf numFmtId="0" fontId="7" fillId="4" borderId="43" xfId="0" applyFont="1" applyFill="1" applyBorder="1" applyAlignment="1">
      <alignment vertical="center"/>
    </xf>
    <xf numFmtId="0" fontId="7" fillId="4" borderId="43" xfId="1" applyNumberFormat="1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/>
    </xf>
    <xf numFmtId="41" fontId="7" fillId="4" borderId="43" xfId="0" applyNumberFormat="1" applyFont="1" applyFill="1" applyBorder="1"/>
    <xf numFmtId="41" fontId="20" fillId="4" borderId="47" xfId="0" applyNumberFormat="1" applyFont="1" applyFill="1" applyBorder="1"/>
    <xf numFmtId="0" fontId="26" fillId="0" borderId="0" xfId="0" applyFont="1"/>
    <xf numFmtId="0" fontId="4" fillId="0" borderId="0" xfId="0" applyFont="1"/>
    <xf numFmtId="0" fontId="12" fillId="0" borderId="44" xfId="0" applyFont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43" xfId="0" applyFont="1" applyFill="1" applyBorder="1" applyAlignment="1">
      <alignment horizontal="left"/>
    </xf>
    <xf numFmtId="0" fontId="12" fillId="0" borderId="43" xfId="1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41" fontId="12" fillId="0" borderId="43" xfId="0" applyNumberFormat="1" applyFont="1" applyFill="1" applyBorder="1" applyAlignment="1">
      <alignment horizontal="center"/>
    </xf>
    <xf numFmtId="41" fontId="27" fillId="0" borderId="47" xfId="0" applyNumberFormat="1" applyFont="1" applyFill="1" applyBorder="1"/>
    <xf numFmtId="0" fontId="15" fillId="0" borderId="0" xfId="0" applyFont="1" applyFill="1"/>
    <xf numFmtId="0" fontId="0" fillId="0" borderId="0" xfId="0" applyFill="1"/>
    <xf numFmtId="0" fontId="12" fillId="0" borderId="31" xfId="0" applyFont="1" applyFill="1" applyBorder="1" applyAlignment="1">
      <alignment horizontal="left"/>
    </xf>
    <xf numFmtId="0" fontId="12" fillId="0" borderId="25" xfId="0" applyFont="1" applyFill="1" applyBorder="1"/>
    <xf numFmtId="0" fontId="12" fillId="0" borderId="25" xfId="1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41" fontId="12" fillId="0" borderId="25" xfId="0" applyNumberFormat="1" applyFont="1" applyFill="1" applyBorder="1" applyAlignment="1">
      <alignment horizontal="center"/>
    </xf>
    <xf numFmtId="41" fontId="27" fillId="0" borderId="36" xfId="0" applyNumberFormat="1" applyFont="1" applyFill="1" applyBorder="1"/>
    <xf numFmtId="41" fontId="27" fillId="0" borderId="30" xfId="0" applyNumberFormat="1" applyFont="1" applyFill="1" applyBorder="1"/>
    <xf numFmtId="0" fontId="12" fillId="0" borderId="49" xfId="0" applyFont="1" applyBorder="1" applyAlignment="1">
      <alignment horizontal="left"/>
    </xf>
    <xf numFmtId="0" fontId="12" fillId="0" borderId="50" xfId="0" applyFont="1" applyBorder="1"/>
    <xf numFmtId="0" fontId="12" fillId="0" borderId="50" xfId="1" applyNumberFormat="1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41" fontId="12" fillId="0" borderId="50" xfId="0" applyNumberFormat="1" applyFont="1" applyBorder="1" applyAlignment="1">
      <alignment horizontal="center"/>
    </xf>
    <xf numFmtId="41" fontId="12" fillId="0" borderId="51" xfId="0" applyNumberFormat="1" applyFont="1" applyBorder="1"/>
    <xf numFmtId="41" fontId="12" fillId="4" borderId="25" xfId="0" applyNumberFormat="1" applyFont="1" applyFill="1" applyBorder="1" applyAlignment="1">
      <alignment horizontal="center"/>
    </xf>
    <xf numFmtId="41" fontId="27" fillId="4" borderId="36" xfId="0" applyNumberFormat="1" applyFont="1" applyFill="1" applyBorder="1"/>
    <xf numFmtId="0" fontId="12" fillId="4" borderId="25" xfId="0" applyFont="1" applyFill="1" applyBorder="1" applyAlignment="1">
      <alignment horizontal="left"/>
    </xf>
    <xf numFmtId="0" fontId="12" fillId="4" borderId="45" xfId="0" applyFont="1" applyFill="1" applyBorder="1"/>
    <xf numFmtId="0" fontId="12" fillId="4" borderId="45" xfId="1" applyNumberFormat="1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41" fontId="12" fillId="4" borderId="45" xfId="0" applyNumberFormat="1" applyFont="1" applyFill="1" applyBorder="1" applyAlignment="1">
      <alignment horizontal="center"/>
    </xf>
    <xf numFmtId="41" fontId="27" fillId="4" borderId="48" xfId="0" applyNumberFormat="1" applyFont="1" applyFill="1" applyBorder="1"/>
    <xf numFmtId="164" fontId="5" fillId="0" borderId="0" xfId="1" applyNumberFormat="1" applyFont="1" applyAlignment="1">
      <alignment horizontal="center"/>
    </xf>
    <xf numFmtId="0" fontId="10" fillId="7" borderId="39" xfId="0" applyFont="1" applyFill="1" applyBorder="1" applyAlignment="1">
      <alignment horizontal="left" vertical="center" wrapText="1"/>
    </xf>
    <xf numFmtId="0" fontId="10" fillId="7" borderId="40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left" vertical="center"/>
    </xf>
    <xf numFmtId="164" fontId="12" fillId="4" borderId="25" xfId="1" applyNumberFormat="1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41" fontId="12" fillId="4" borderId="25" xfId="0" applyNumberFormat="1" applyFont="1" applyFill="1" applyBorder="1" applyAlignment="1">
      <alignment horizontal="center" vertical="center"/>
    </xf>
    <xf numFmtId="41" fontId="7" fillId="4" borderId="30" xfId="0" applyNumberFormat="1" applyFont="1" applyFill="1" applyBorder="1" applyAlignment="1">
      <alignment horizontal="center" vertical="center"/>
    </xf>
    <xf numFmtId="0" fontId="27" fillId="0" borderId="31" xfId="0" applyFont="1" applyBorder="1" applyAlignment="1">
      <alignment horizontal="left" vertical="center"/>
    </xf>
    <xf numFmtId="0" fontId="28" fillId="9" borderId="25" xfId="0" applyFont="1" applyFill="1" applyBorder="1" applyAlignment="1">
      <alignment horizontal="left" vertical="center"/>
    </xf>
    <xf numFmtId="0" fontId="27" fillId="4" borderId="31" xfId="0" applyFont="1" applyFill="1" applyBorder="1" applyAlignment="1">
      <alignment horizontal="left" vertical="center"/>
    </xf>
    <xf numFmtId="41" fontId="7" fillId="4" borderId="30" xfId="0" applyNumberFormat="1" applyFont="1" applyFill="1" applyBorder="1" applyAlignment="1">
      <alignment horizontal="center"/>
    </xf>
    <xf numFmtId="0" fontId="12" fillId="4" borderId="38" xfId="0" applyFont="1" applyFill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41" fontId="12" fillId="0" borderId="30" xfId="0" applyNumberFormat="1" applyFont="1" applyBorder="1" applyAlignment="1">
      <alignment horizontal="center"/>
    </xf>
    <xf numFmtId="0" fontId="5" fillId="0" borderId="52" xfId="0" applyFont="1" applyBorder="1"/>
    <xf numFmtId="0" fontId="5" fillId="0" borderId="50" xfId="0" applyFont="1" applyBorder="1"/>
    <xf numFmtId="164" fontId="5" fillId="0" borderId="52" xfId="1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1" fontId="12" fillId="0" borderId="53" xfId="0" applyNumberFormat="1" applyFont="1" applyBorder="1" applyAlignment="1">
      <alignment vertical="center"/>
    </xf>
    <xf numFmtId="41" fontId="12" fillId="9" borderId="5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41" fontId="12" fillId="0" borderId="0" xfId="0" applyNumberFormat="1" applyFont="1" applyBorder="1" applyAlignment="1">
      <alignment vertical="center"/>
    </xf>
    <xf numFmtId="41" fontId="12" fillId="9" borderId="0" xfId="0" applyNumberFormat="1" applyFont="1" applyFill="1" applyBorder="1" applyAlignment="1">
      <alignment vertical="center"/>
    </xf>
    <xf numFmtId="0" fontId="5" fillId="0" borderId="55" xfId="0" applyFont="1" applyBorder="1"/>
    <xf numFmtId="164" fontId="5" fillId="0" borderId="55" xfId="1" applyNumberFormat="1" applyFont="1" applyBorder="1" applyAlignment="1">
      <alignment horizontal="center"/>
    </xf>
    <xf numFmtId="0" fontId="7" fillId="13" borderId="15" xfId="0" applyFont="1" applyFill="1" applyBorder="1" applyAlignment="1">
      <alignment horizontal="center" vertical="center"/>
    </xf>
    <xf numFmtId="0" fontId="7" fillId="13" borderId="33" xfId="0" applyFont="1" applyFill="1" applyBorder="1" applyAlignment="1">
      <alignment horizontal="left" vertical="center" wrapText="1"/>
    </xf>
    <xf numFmtId="0" fontId="7" fillId="13" borderId="7" xfId="0" applyFont="1" applyFill="1" applyBorder="1" applyAlignment="1">
      <alignment horizontal="left" vertical="center" wrapText="1"/>
    </xf>
    <xf numFmtId="0" fontId="7" fillId="13" borderId="56" xfId="0" applyFont="1" applyFill="1" applyBorder="1" applyAlignment="1">
      <alignment horizontal="left" vertical="center" wrapText="1"/>
    </xf>
    <xf numFmtId="41" fontId="11" fillId="13" borderId="33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57" xfId="0" applyFont="1" applyFill="1" applyBorder="1" applyAlignment="1">
      <alignment horizontal="left" vertical="center" wrapText="1"/>
    </xf>
    <xf numFmtId="41" fontId="11" fillId="4" borderId="35" xfId="0" applyNumberFormat="1" applyFont="1" applyFill="1" applyBorder="1" applyAlignment="1">
      <alignment horizontal="center" vertical="center"/>
    </xf>
    <xf numFmtId="0" fontId="12" fillId="0" borderId="49" xfId="0" applyFont="1" applyBorder="1" applyAlignment="1">
      <alignment horizontal="left" vertical="center"/>
    </xf>
    <xf numFmtId="0" fontId="28" fillId="9" borderId="50" xfId="0" applyFont="1" applyFill="1" applyBorder="1" applyAlignment="1">
      <alignment horizontal="left" vertical="center"/>
    </xf>
    <xf numFmtId="0" fontId="12" fillId="0" borderId="50" xfId="1" applyNumberFormat="1" applyFont="1" applyBorder="1" applyAlignment="1">
      <alignment horizontal="center" vertical="center"/>
    </xf>
    <xf numFmtId="0" fontId="12" fillId="9" borderId="50" xfId="0" applyFont="1" applyFill="1" applyBorder="1" applyAlignment="1">
      <alignment horizontal="center" vertical="center"/>
    </xf>
    <xf numFmtId="41" fontId="12" fillId="0" borderId="50" xfId="0" applyNumberFormat="1" applyFont="1" applyBorder="1" applyAlignment="1">
      <alignment vertical="center"/>
    </xf>
    <xf numFmtId="41" fontId="12" fillId="9" borderId="58" xfId="0" applyNumberFormat="1" applyFont="1" applyFill="1" applyBorder="1" applyAlignment="1">
      <alignment vertical="center"/>
    </xf>
    <xf numFmtId="164" fontId="0" fillId="0" borderId="0" xfId="1" applyNumberFormat="1" applyFont="1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1" fontId="0" fillId="0" borderId="0" xfId="0" applyNumberFormat="1"/>
    <xf numFmtId="0" fontId="4" fillId="0" borderId="0" xfId="0" applyFont="1" applyAlignment="1">
      <alignment horizontal="center" vertical="center"/>
    </xf>
    <xf numFmtId="41" fontId="0" fillId="0" borderId="0" xfId="0" applyNumberFormat="1" applyAlignment="1">
      <alignment vertical="center"/>
    </xf>
    <xf numFmtId="41" fontId="4" fillId="14" borderId="0" xfId="0" quotePrefix="1" applyNumberFormat="1" applyFont="1" applyFill="1"/>
    <xf numFmtId="41" fontId="0" fillId="13" borderId="38" xfId="0" applyNumberFormat="1" applyFill="1" applyBorder="1" applyAlignment="1">
      <alignment vertical="center"/>
    </xf>
    <xf numFmtId="0" fontId="5" fillId="13" borderId="36" xfId="0" applyFont="1" applyFill="1" applyBorder="1" applyAlignment="1">
      <alignment vertical="center"/>
    </xf>
    <xf numFmtId="41" fontId="0" fillId="13" borderId="0" xfId="0" applyNumberFormat="1" applyFill="1" applyBorder="1"/>
    <xf numFmtId="41" fontId="0" fillId="0" borderId="0" xfId="0" applyNumberFormat="1" applyFill="1" applyAlignment="1"/>
    <xf numFmtId="41" fontId="0" fillId="0" borderId="0" xfId="0" applyNumberFormat="1" applyAlignment="1"/>
    <xf numFmtId="0" fontId="0" fillId="13" borderId="36" xfId="0" applyFill="1" applyBorder="1" applyAlignment="1">
      <alignment vertical="center"/>
    </xf>
    <xf numFmtId="41" fontId="0" fillId="13" borderId="0" xfId="0" applyNumberFormat="1" applyFill="1" applyAlignment="1">
      <alignment vertical="center"/>
    </xf>
    <xf numFmtId="41" fontId="4" fillId="13" borderId="0" xfId="0" applyNumberFormat="1" applyFont="1" applyFill="1" applyBorder="1"/>
    <xf numFmtId="41" fontId="5" fillId="13" borderId="0" xfId="0" applyNumberFormat="1" applyFont="1" applyFill="1" applyBorder="1"/>
    <xf numFmtId="41" fontId="0" fillId="13" borderId="59" xfId="0" applyNumberFormat="1" applyFill="1" applyBorder="1" applyAlignment="1">
      <alignment vertical="center"/>
    </xf>
    <xf numFmtId="0" fontId="0" fillId="13" borderId="60" xfId="0" applyFill="1" applyBorder="1" applyAlignment="1">
      <alignment vertical="center"/>
    </xf>
    <xf numFmtId="0" fontId="0" fillId="13" borderId="0" xfId="0" applyFill="1" applyBorder="1"/>
    <xf numFmtId="41" fontId="0" fillId="0" borderId="0" xfId="0" applyNumberFormat="1" applyBorder="1" applyAlignment="1"/>
    <xf numFmtId="41" fontId="0" fillId="0" borderId="0" xfId="0" applyNumberFormat="1" applyFill="1" applyBorder="1"/>
    <xf numFmtId="4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41" fontId="0" fillId="0" borderId="0" xfId="0" applyNumberFormat="1" applyFill="1" applyBorder="1" applyAlignment="1"/>
    <xf numFmtId="0" fontId="5" fillId="0" borderId="0" xfId="0" applyFont="1" applyFill="1" applyBorder="1"/>
    <xf numFmtId="0" fontId="15" fillId="0" borderId="0" xfId="0" applyFont="1" applyFill="1" applyBorder="1"/>
    <xf numFmtId="41" fontId="0" fillId="8" borderId="22" xfId="0" applyNumberFormat="1" applyFill="1" applyBorder="1" applyAlignment="1">
      <alignment vertical="center"/>
    </xf>
    <xf numFmtId="0" fontId="0" fillId="8" borderId="47" xfId="0" applyFill="1" applyBorder="1" applyAlignment="1">
      <alignment vertical="center"/>
    </xf>
    <xf numFmtId="41" fontId="4" fillId="8" borderId="0" xfId="0" applyNumberFormat="1" applyFont="1" applyFill="1" applyBorder="1"/>
    <xf numFmtId="41" fontId="0" fillId="8" borderId="38" xfId="0" applyNumberFormat="1" applyFill="1" applyBorder="1" applyAlignment="1">
      <alignment vertical="center"/>
    </xf>
    <xf numFmtId="0" fontId="0" fillId="8" borderId="36" xfId="0" applyFill="1" applyBorder="1" applyAlignment="1">
      <alignment vertical="center"/>
    </xf>
    <xf numFmtId="41" fontId="0" fillId="8" borderId="0" xfId="0" applyNumberFormat="1" applyFill="1" applyBorder="1"/>
    <xf numFmtId="41" fontId="0" fillId="15" borderId="0" xfId="0" applyNumberFormat="1" applyFill="1" applyBorder="1" applyAlignment="1">
      <alignment vertical="center"/>
    </xf>
    <xf numFmtId="0" fontId="0" fillId="0" borderId="0" xfId="0" applyBorder="1"/>
    <xf numFmtId="41" fontId="4" fillId="0" borderId="0" xfId="0" applyNumberFormat="1" applyFont="1" applyFill="1" applyBorder="1"/>
    <xf numFmtId="41" fontId="4" fillId="14" borderId="0" xfId="0" quotePrefix="1" applyNumberFormat="1" applyFont="1" applyFill="1" applyBorder="1"/>
    <xf numFmtId="41" fontId="0" fillId="13" borderId="0" xfId="0" applyNumberFormat="1" applyFill="1" applyBorder="1" applyAlignment="1">
      <alignment vertical="center"/>
    </xf>
    <xf numFmtId="41" fontId="5" fillId="0" borderId="0" xfId="0" applyNumberFormat="1" applyFont="1" applyFill="1" applyBorder="1"/>
    <xf numFmtId="41" fontId="0" fillId="8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/>
    </xf>
    <xf numFmtId="41" fontId="4" fillId="15" borderId="0" xfId="0" applyNumberFormat="1" applyFont="1" applyFill="1" applyBorder="1" applyAlignment="1">
      <alignment horizontal="left"/>
    </xf>
    <xf numFmtId="0" fontId="30" fillId="16" borderId="4" xfId="0" applyFont="1" applyFill="1" applyBorder="1" applyAlignment="1"/>
    <xf numFmtId="0" fontId="30" fillId="16" borderId="0" xfId="0" applyFont="1" applyFill="1" applyBorder="1" applyAlignment="1"/>
    <xf numFmtId="0" fontId="30" fillId="16" borderId="5" xfId="0" applyFont="1" applyFill="1" applyBorder="1" applyAlignment="1"/>
    <xf numFmtId="0" fontId="30" fillId="16" borderId="42" xfId="0" applyFont="1" applyFill="1" applyBorder="1" applyAlignment="1"/>
    <xf numFmtId="0" fontId="30" fillId="16" borderId="38" xfId="0" applyFont="1" applyFill="1" applyBorder="1" applyAlignment="1"/>
    <xf numFmtId="0" fontId="30" fillId="16" borderId="61" xfId="0" applyFont="1" applyFill="1" applyBorder="1" applyAlignment="1"/>
    <xf numFmtId="0" fontId="7" fillId="8" borderId="31" xfId="0" applyFont="1" applyFill="1" applyBorder="1" applyAlignment="1">
      <alignment horizontal="center"/>
    </xf>
    <xf numFmtId="0" fontId="31" fillId="8" borderId="25" xfId="0" applyFont="1" applyFill="1" applyBorder="1" applyAlignment="1">
      <alignment horizontal="left"/>
    </xf>
    <xf numFmtId="164" fontId="7" fillId="8" borderId="25" xfId="1" applyNumberFormat="1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41" fontId="7" fillId="8" borderId="25" xfId="0" applyNumberFormat="1" applyFont="1" applyFill="1" applyBorder="1" applyAlignment="1">
      <alignment horizontal="center"/>
    </xf>
    <xf numFmtId="41" fontId="11" fillId="8" borderId="30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41" fontId="32" fillId="0" borderId="30" xfId="0" applyNumberFormat="1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7" fillId="4" borderId="25" xfId="0" applyFont="1" applyFill="1" applyBorder="1" applyAlignment="1">
      <alignment vertical="center" wrapText="1"/>
    </xf>
    <xf numFmtId="41" fontId="20" fillId="4" borderId="36" xfId="0" applyNumberFormat="1" applyFont="1" applyFill="1" applyBorder="1" applyAlignment="1">
      <alignment vertical="center"/>
    </xf>
    <xf numFmtId="0" fontId="12" fillId="9" borderId="24" xfId="0" applyFont="1" applyFill="1" applyBorder="1" applyAlignment="1">
      <alignment horizontal="left"/>
    </xf>
    <xf numFmtId="0" fontId="7" fillId="9" borderId="25" xfId="0" applyFont="1" applyFill="1" applyBorder="1" applyAlignment="1">
      <alignment vertical="center"/>
    </xf>
    <xf numFmtId="0" fontId="7" fillId="9" borderId="25" xfId="1" applyNumberFormat="1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41" fontId="7" fillId="9" borderId="25" xfId="0" applyNumberFormat="1" applyFont="1" applyFill="1" applyBorder="1" applyAlignment="1">
      <alignment vertical="center"/>
    </xf>
    <xf numFmtId="41" fontId="7" fillId="9" borderId="36" xfId="0" applyNumberFormat="1" applyFont="1" applyFill="1" applyBorder="1" applyAlignment="1">
      <alignment vertical="center"/>
    </xf>
    <xf numFmtId="41" fontId="33" fillId="9" borderId="25" xfId="0" applyNumberFormat="1" applyFont="1" applyFill="1" applyBorder="1" applyAlignment="1">
      <alignment horizontal="center"/>
    </xf>
    <xf numFmtId="41" fontId="27" fillId="0" borderId="25" xfId="0" applyNumberFormat="1" applyFont="1" applyBorder="1"/>
    <xf numFmtId="0" fontId="7" fillId="9" borderId="49" xfId="0" applyFont="1" applyFill="1" applyBorder="1" applyAlignment="1">
      <alignment horizontal="center"/>
    </xf>
    <xf numFmtId="0" fontId="12" fillId="9" borderId="50" xfId="0" applyFont="1" applyFill="1" applyBorder="1"/>
    <xf numFmtId="0" fontId="12" fillId="9" borderId="50" xfId="1" applyNumberFormat="1" applyFont="1" applyFill="1" applyBorder="1" applyAlignment="1">
      <alignment horizontal="center"/>
    </xf>
    <xf numFmtId="0" fontId="12" fillId="9" borderId="50" xfId="0" applyFont="1" applyFill="1" applyBorder="1" applyAlignment="1">
      <alignment horizontal="center"/>
    </xf>
    <xf numFmtId="41" fontId="12" fillId="9" borderId="50" xfId="0" applyNumberFormat="1" applyFont="1" applyFill="1" applyBorder="1" applyAlignment="1">
      <alignment horizontal="center"/>
    </xf>
    <xf numFmtId="41" fontId="13" fillId="9" borderId="51" xfId="0" applyNumberFormat="1" applyFont="1" applyFill="1" applyBorder="1"/>
    <xf numFmtId="0" fontId="5" fillId="17" borderId="0" xfId="0" applyFont="1" applyFill="1"/>
    <xf numFmtId="164" fontId="5" fillId="17" borderId="0" xfId="1" applyNumberFormat="1" applyFont="1" applyFill="1" applyAlignment="1">
      <alignment horizontal="center"/>
    </xf>
    <xf numFmtId="41" fontId="19" fillId="8" borderId="35" xfId="0" applyNumberFormat="1" applyFont="1" applyFill="1" applyBorder="1" applyAlignment="1">
      <alignment horizontal="center"/>
    </xf>
    <xf numFmtId="0" fontId="7" fillId="8" borderId="31" xfId="0" quotePrefix="1" applyFont="1" applyFill="1" applyBorder="1" applyAlignment="1">
      <alignment horizontal="center"/>
    </xf>
    <xf numFmtId="41" fontId="19" fillId="8" borderId="36" xfId="0" applyNumberFormat="1" applyFont="1" applyFill="1" applyBorder="1" applyAlignment="1">
      <alignment horizontal="center"/>
    </xf>
    <xf numFmtId="41" fontId="7" fillId="2" borderId="36" xfId="0" applyNumberFormat="1" applyFont="1" applyFill="1" applyBorder="1"/>
    <xf numFmtId="41" fontId="12" fillId="0" borderId="25" xfId="0" applyNumberFormat="1" applyFont="1" applyFill="1" applyBorder="1"/>
    <xf numFmtId="41" fontId="7" fillId="0" borderId="36" xfId="0" applyNumberFormat="1" applyFont="1" applyFill="1" applyBorder="1"/>
    <xf numFmtId="41" fontId="7" fillId="4" borderId="36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5" xfId="1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0" applyNumberFormat="1" applyFont="1" applyFill="1" applyBorder="1" applyAlignment="1">
      <alignment vertical="center"/>
    </xf>
    <xf numFmtId="41" fontId="7" fillId="0" borderId="36" xfId="0" applyNumberFormat="1" applyFont="1" applyFill="1" applyBorder="1" applyAlignment="1">
      <alignment vertical="center"/>
    </xf>
    <xf numFmtId="41" fontId="7" fillId="9" borderId="36" xfId="0" applyNumberFormat="1" applyFont="1" applyFill="1" applyBorder="1"/>
    <xf numFmtId="0" fontId="16" fillId="0" borderId="34" xfId="0" applyFont="1" applyFill="1" applyBorder="1" applyAlignment="1">
      <alignment horizontal="left"/>
    </xf>
    <xf numFmtId="164" fontId="17" fillId="0" borderId="34" xfId="1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left"/>
    </xf>
    <xf numFmtId="164" fontId="17" fillId="0" borderId="25" xfId="1" applyNumberFormat="1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5" fillId="0" borderId="53" xfId="0" applyFont="1" applyBorder="1"/>
    <xf numFmtId="164" fontId="5" fillId="0" borderId="53" xfId="1" applyNumberFormat="1" applyFont="1" applyBorder="1" applyAlignment="1">
      <alignment horizontal="center"/>
    </xf>
    <xf numFmtId="0" fontId="5" fillId="0" borderId="62" xfId="0" applyFont="1" applyBorder="1"/>
    <xf numFmtId="0" fontId="5" fillId="0" borderId="63" xfId="0" applyFont="1" applyBorder="1"/>
    <xf numFmtId="0" fontId="5" fillId="0" borderId="63" xfId="1" applyNumberFormat="1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41" fontId="5" fillId="0" borderId="63" xfId="0" applyNumberFormat="1" applyFont="1" applyBorder="1"/>
    <xf numFmtId="0" fontId="34" fillId="18" borderId="34" xfId="0" applyFont="1" applyFill="1" applyBorder="1" applyAlignment="1">
      <alignment horizontal="left"/>
    </xf>
    <xf numFmtId="164" fontId="10" fillId="18" borderId="34" xfId="1" applyNumberFormat="1" applyFont="1" applyFill="1" applyBorder="1" applyAlignment="1">
      <alignment horizontal="center"/>
    </xf>
    <xf numFmtId="0" fontId="10" fillId="18" borderId="34" xfId="0" applyFont="1" applyFill="1" applyBorder="1" applyAlignment="1">
      <alignment horizontal="center"/>
    </xf>
    <xf numFmtId="41" fontId="10" fillId="18" borderId="34" xfId="0" applyNumberFormat="1" applyFont="1" applyFill="1" applyBorder="1" applyAlignment="1">
      <alignment horizontal="center"/>
    </xf>
    <xf numFmtId="41" fontId="11" fillId="8" borderId="20" xfId="0" applyNumberFormat="1" applyFont="1" applyFill="1" applyBorder="1" applyAlignment="1">
      <alignment horizontal="center"/>
    </xf>
    <xf numFmtId="41" fontId="12" fillId="0" borderId="30" xfId="0" applyNumberFormat="1" applyFont="1" applyFill="1" applyBorder="1"/>
    <xf numFmtId="0" fontId="7" fillId="2" borderId="25" xfId="1" applyNumberFormat="1" applyFont="1" applyFill="1" applyBorder="1" applyAlignment="1">
      <alignment horizontal="center"/>
    </xf>
    <xf numFmtId="41" fontId="7" fillId="2" borderId="25" xfId="0" applyNumberFormat="1" applyFont="1" applyFill="1" applyBorder="1"/>
    <xf numFmtId="0" fontId="7" fillId="4" borderId="25" xfId="0" applyFont="1" applyFill="1" applyBorder="1" applyAlignment="1">
      <alignment horizontal="left" vertical="center"/>
    </xf>
    <xf numFmtId="164" fontId="7" fillId="4" borderId="25" xfId="1" applyNumberFormat="1" applyFont="1" applyFill="1" applyBorder="1" applyAlignment="1">
      <alignment horizontal="center" vertical="center"/>
    </xf>
    <xf numFmtId="41" fontId="7" fillId="4" borderId="25" xfId="0" applyNumberFormat="1" applyFont="1" applyFill="1" applyBorder="1" applyAlignment="1">
      <alignment horizontal="center" vertical="center"/>
    </xf>
    <xf numFmtId="41" fontId="14" fillId="4" borderId="30" xfId="0" applyNumberFormat="1" applyFont="1" applyFill="1" applyBorder="1" applyAlignment="1">
      <alignment horizontal="center" vertical="center"/>
    </xf>
    <xf numFmtId="0" fontId="7" fillId="9" borderId="64" xfId="0" applyFont="1" applyFill="1" applyBorder="1" applyAlignment="1">
      <alignment horizontal="center"/>
    </xf>
    <xf numFmtId="0" fontId="12" fillId="9" borderId="53" xfId="0" applyFont="1" applyFill="1" applyBorder="1"/>
    <xf numFmtId="0" fontId="12" fillId="9" borderId="53" xfId="1" applyNumberFormat="1" applyFont="1" applyFill="1" applyBorder="1" applyAlignment="1">
      <alignment horizontal="center"/>
    </xf>
    <xf numFmtId="0" fontId="12" fillId="9" borderId="53" xfId="0" applyFont="1" applyFill="1" applyBorder="1" applyAlignment="1">
      <alignment horizontal="center"/>
    </xf>
    <xf numFmtId="41" fontId="12" fillId="9" borderId="53" xfId="0" applyNumberFormat="1" applyFont="1" applyFill="1" applyBorder="1" applyAlignment="1">
      <alignment horizontal="center"/>
    </xf>
    <xf numFmtId="41" fontId="12" fillId="9" borderId="54" xfId="0" applyNumberFormat="1" applyFont="1" applyFill="1" applyBorder="1"/>
    <xf numFmtId="0" fontId="35" fillId="3" borderId="0" xfId="0" applyFont="1" applyFill="1" applyBorder="1" applyAlignment="1">
      <alignment horizontal="left"/>
    </xf>
    <xf numFmtId="0" fontId="35" fillId="3" borderId="0" xfId="0" applyFont="1" applyFill="1" applyBorder="1"/>
    <xf numFmtId="0" fontId="35" fillId="3" borderId="0" xfId="1" applyNumberFormat="1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41" fontId="35" fillId="3" borderId="0" xfId="0" applyNumberFormat="1" applyFont="1" applyFill="1" applyBorder="1"/>
    <xf numFmtId="0" fontId="17" fillId="8" borderId="27" xfId="0" applyFont="1" applyFill="1" applyBorder="1" applyAlignment="1">
      <alignment horizontal="center"/>
    </xf>
    <xf numFmtId="0" fontId="7" fillId="8" borderId="34" xfId="0" applyFont="1" applyFill="1" applyBorder="1" applyAlignment="1">
      <alignment horizontal="left"/>
    </xf>
    <xf numFmtId="164" fontId="7" fillId="8" borderId="34" xfId="1" applyNumberFormat="1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41" fontId="7" fillId="8" borderId="34" xfId="0" applyNumberFormat="1" applyFont="1" applyFill="1" applyBorder="1" applyAlignment="1">
      <alignment horizontal="center"/>
    </xf>
    <xf numFmtId="0" fontId="7" fillId="8" borderId="25" xfId="0" applyFont="1" applyFill="1" applyBorder="1" applyAlignment="1">
      <alignment horizontal="left"/>
    </xf>
    <xf numFmtId="164" fontId="12" fillId="2" borderId="25" xfId="1" applyNumberFormat="1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41" fontId="14" fillId="2" borderId="36" xfId="0" applyNumberFormat="1" applyFont="1" applyFill="1" applyBorder="1" applyAlignment="1">
      <alignment horizontal="center"/>
    </xf>
    <xf numFmtId="41" fontId="12" fillId="2" borderId="25" xfId="0" applyNumberFormat="1" applyFont="1" applyFill="1" applyBorder="1" applyAlignment="1">
      <alignment horizontal="center"/>
    </xf>
    <xf numFmtId="41" fontId="13" fillId="9" borderId="36" xfId="0" applyNumberFormat="1" applyFont="1" applyFill="1" applyBorder="1" applyAlignment="1">
      <alignment horizontal="center"/>
    </xf>
    <xf numFmtId="0" fontId="7" fillId="9" borderId="31" xfId="0" applyFont="1" applyFill="1" applyBorder="1" applyAlignment="1">
      <alignment horizontal="left"/>
    </xf>
    <xf numFmtId="0" fontId="25" fillId="4" borderId="25" xfId="0" applyFont="1" applyFill="1" applyBorder="1" applyAlignment="1">
      <alignment horizontal="left"/>
    </xf>
    <xf numFmtId="0" fontId="12" fillId="4" borderId="38" xfId="1" applyNumberFormat="1" applyFont="1" applyFill="1" applyBorder="1" applyAlignment="1">
      <alignment horizontal="center"/>
    </xf>
    <xf numFmtId="41" fontId="14" fillId="4" borderId="61" xfId="0" applyNumberFormat="1" applyFont="1" applyFill="1" applyBorder="1"/>
    <xf numFmtId="0" fontId="12" fillId="9" borderId="28" xfId="0" applyFont="1" applyFill="1" applyBorder="1" applyAlignment="1">
      <alignment horizontal="left"/>
    </xf>
    <xf numFmtId="0" fontId="12" fillId="2" borderId="43" xfId="0" applyFont="1" applyFill="1" applyBorder="1" applyAlignment="1">
      <alignment horizontal="left"/>
    </xf>
    <xf numFmtId="164" fontId="12" fillId="2" borderId="43" xfId="1" applyNumberFormat="1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41" fontId="12" fillId="2" borderId="43" xfId="0" applyNumberFormat="1" applyFont="1" applyFill="1" applyBorder="1" applyAlignment="1">
      <alignment horizontal="center"/>
    </xf>
    <xf numFmtId="41" fontId="14" fillId="2" borderId="47" xfId="0" applyNumberFormat="1" applyFont="1" applyFill="1" applyBorder="1" applyAlignment="1">
      <alignment horizontal="center"/>
    </xf>
    <xf numFmtId="41" fontId="13" fillId="0" borderId="48" xfId="0" applyNumberFormat="1" applyFont="1" applyBorder="1" applyAlignment="1">
      <alignment horizontal="center"/>
    </xf>
    <xf numFmtId="165" fontId="12" fillId="8" borderId="24" xfId="0" applyNumberFormat="1" applyFont="1" applyFill="1" applyBorder="1" applyAlignment="1">
      <alignment horizontal="center" vertical="center" wrapText="1"/>
    </xf>
    <xf numFmtId="165" fontId="12" fillId="8" borderId="27" xfId="0" applyNumberFormat="1" applyFont="1" applyFill="1" applyBorder="1" applyAlignment="1">
      <alignment horizontal="center" vertical="center" wrapText="1"/>
    </xf>
    <xf numFmtId="165" fontId="12" fillId="8" borderId="28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10" fillId="7" borderId="39" xfId="0" applyFont="1" applyFill="1" applyBorder="1" applyAlignment="1">
      <alignment horizontal="left" vertical="center" wrapText="1"/>
    </xf>
    <xf numFmtId="0" fontId="10" fillId="7" borderId="40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2" fillId="12" borderId="24" xfId="0" applyFont="1" applyFill="1" applyBorder="1" applyAlignment="1">
      <alignment horizontal="center" vertical="center"/>
    </xf>
    <xf numFmtId="0" fontId="12" fillId="12" borderId="27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41" fontId="29" fillId="15" borderId="0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right" vertical="center"/>
    </xf>
    <xf numFmtId="0" fontId="7" fillId="5" borderId="19" xfId="0" applyFont="1" applyFill="1" applyBorder="1" applyAlignment="1">
      <alignment horizontal="right" vertical="center"/>
    </xf>
    <xf numFmtId="0" fontId="9" fillId="4" borderId="21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left"/>
    </xf>
    <xf numFmtId="0" fontId="10" fillId="7" borderId="24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41" fontId="11" fillId="8" borderId="26" xfId="0" applyNumberFormat="1" applyFont="1" applyFill="1" applyBorder="1" applyAlignment="1">
      <alignment horizontal="center" vertical="center"/>
    </xf>
    <xf numFmtId="41" fontId="11" fillId="8" borderId="20" xfId="0" applyNumberFormat="1" applyFont="1" applyFill="1" applyBorder="1" applyAlignment="1">
      <alignment horizontal="center" vertical="center"/>
    </xf>
    <xf numFmtId="41" fontId="11" fillId="8" borderId="29" xfId="0" applyNumberFormat="1" applyFont="1" applyFill="1" applyBorder="1" applyAlignment="1">
      <alignment horizontal="center" vertical="center"/>
    </xf>
    <xf numFmtId="0" fontId="4" fillId="0" borderId="6" xfId="0" quotePrefix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36" fillId="0" borderId="0" xfId="0" applyFont="1" applyAlignment="1"/>
    <xf numFmtId="0" fontId="4" fillId="0" borderId="7" xfId="0" quotePrefix="1" applyFont="1" applyBorder="1" applyAlignment="1">
      <alignment horizontal="left"/>
    </xf>
    <xf numFmtId="0" fontId="7" fillId="4" borderId="32" xfId="0" applyFont="1" applyFill="1" applyBorder="1" applyAlignment="1">
      <alignment horizontal="center" vertical="center" wrapText="1"/>
    </xf>
    <xf numFmtId="0" fontId="12" fillId="4" borderId="36" xfId="0" applyFont="1" applyFill="1" applyBorder="1"/>
    <xf numFmtId="0" fontId="12" fillId="0" borderId="36" xfId="0" applyFont="1" applyBorder="1"/>
    <xf numFmtId="0" fontId="12" fillId="9" borderId="36" xfId="0" applyFont="1" applyFill="1" applyBorder="1"/>
    <xf numFmtId="0" fontId="12" fillId="4" borderId="37" xfId="0" applyFont="1" applyFill="1" applyBorder="1"/>
    <xf numFmtId="0" fontId="12" fillId="0" borderId="37" xfId="0" applyFont="1" applyBorder="1"/>
    <xf numFmtId="0" fontId="12" fillId="9" borderId="37" xfId="0" applyFont="1" applyFill="1" applyBorder="1"/>
    <xf numFmtId="0" fontId="10" fillId="6" borderId="28" xfId="0" applyFont="1" applyFill="1" applyBorder="1" applyAlignment="1">
      <alignment horizontal="center" vertical="top"/>
    </xf>
    <xf numFmtId="0" fontId="10" fillId="6" borderId="36" xfId="0" applyFont="1" applyFill="1" applyBorder="1" applyAlignment="1">
      <alignment horizontal="left"/>
    </xf>
    <xf numFmtId="0" fontId="10" fillId="6" borderId="37" xfId="0" applyFont="1" applyFill="1" applyBorder="1" applyAlignment="1">
      <alignment horizontal="left"/>
    </xf>
    <xf numFmtId="164" fontId="10" fillId="6" borderId="25" xfId="1" applyNumberFormat="1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41" fontId="10" fillId="6" borderId="25" xfId="0" applyNumberFormat="1" applyFont="1" applyFill="1" applyBorder="1" applyAlignment="1">
      <alignment horizontal="center"/>
    </xf>
    <xf numFmtId="41" fontId="11" fillId="6" borderId="29" xfId="0" applyNumberFormat="1" applyFont="1" applyFill="1" applyBorder="1" applyAlignment="1">
      <alignment horizontal="center" vertical="center"/>
    </xf>
    <xf numFmtId="0" fontId="0" fillId="6" borderId="0" xfId="0" applyFill="1"/>
    <xf numFmtId="0" fontId="7" fillId="6" borderId="36" xfId="0" applyFont="1" applyFill="1" applyBorder="1" applyAlignment="1">
      <alignment horizontal="left"/>
    </xf>
    <xf numFmtId="0" fontId="12" fillId="6" borderId="36" xfId="0" applyFont="1" applyFill="1" applyBorder="1"/>
    <xf numFmtId="0" fontId="12" fillId="6" borderId="37" xfId="0" applyFont="1" applyFill="1" applyBorder="1"/>
    <xf numFmtId="0" fontId="12" fillId="6" borderId="25" xfId="1" applyNumberFormat="1" applyFont="1" applyFill="1" applyBorder="1" applyAlignment="1">
      <alignment horizontal="center"/>
    </xf>
    <xf numFmtId="164" fontId="12" fillId="6" borderId="25" xfId="1" applyNumberFormat="1" applyFont="1" applyFill="1" applyBorder="1" applyAlignment="1">
      <alignment horizontal="center"/>
    </xf>
    <xf numFmtId="41" fontId="12" fillId="6" borderId="25" xfId="0" applyNumberFormat="1" applyFont="1" applyFill="1" applyBorder="1"/>
    <xf numFmtId="41" fontId="12" fillId="6" borderId="30" xfId="0" applyNumberFormat="1" applyFont="1" applyFill="1" applyBorder="1"/>
    <xf numFmtId="0" fontId="7" fillId="4" borderId="1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164" fontId="7" fillId="4" borderId="17" xfId="1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7" fillId="0" borderId="36" xfId="0" applyFont="1" applyBorder="1"/>
    <xf numFmtId="164" fontId="5" fillId="0" borderId="25" xfId="1" applyNumberFormat="1" applyFont="1" applyBorder="1" applyAlignment="1">
      <alignment horizontal="center"/>
    </xf>
    <xf numFmtId="0" fontId="5" fillId="0" borderId="36" xfId="0" applyFont="1" applyBorder="1"/>
    <xf numFmtId="0" fontId="5" fillId="0" borderId="37" xfId="0" applyFont="1" applyBorder="1"/>
    <xf numFmtId="0" fontId="7" fillId="6" borderId="38" xfId="0" applyFont="1" applyFill="1" applyBorder="1" applyAlignment="1">
      <alignment horizontal="left"/>
    </xf>
    <xf numFmtId="0" fontId="12" fillId="4" borderId="38" xfId="0" applyFont="1" applyFill="1" applyBorder="1"/>
    <xf numFmtId="0" fontId="12" fillId="0" borderId="38" xfId="0" applyFont="1" applyBorder="1"/>
    <xf numFmtId="0" fontId="7" fillId="0" borderId="38" xfId="0" applyFont="1" applyBorder="1"/>
    <xf numFmtId="0" fontId="12" fillId="9" borderId="38" xfId="0" applyFont="1" applyFill="1" applyBorder="1"/>
    <xf numFmtId="0" fontId="12" fillId="6" borderId="38" xfId="0" applyFont="1" applyFill="1" applyBorder="1"/>
    <xf numFmtId="0" fontId="4" fillId="0" borderId="0" xfId="0" applyFont="1" applyAlignment="1">
      <alignment vertical="center"/>
    </xf>
    <xf numFmtId="0" fontId="0" fillId="0" borderId="2" xfId="0" applyBorder="1"/>
    <xf numFmtId="0" fontId="0" fillId="0" borderId="19" xfId="0" applyBorder="1"/>
    <xf numFmtId="0" fontId="0" fillId="0" borderId="33" xfId="0" applyBorder="1"/>
    <xf numFmtId="0" fontId="0" fillId="0" borderId="7" xfId="0" applyBorder="1"/>
    <xf numFmtId="0" fontId="0" fillId="0" borderId="56" xfId="0" applyBorder="1"/>
    <xf numFmtId="0" fontId="0" fillId="0" borderId="0" xfId="0" applyAlignment="1">
      <alignment horizontal="center"/>
    </xf>
    <xf numFmtId="0" fontId="6" fillId="6" borderId="7" xfId="0" applyFont="1" applyFill="1" applyBorder="1" applyAlignment="1">
      <alignment horizontal="center"/>
    </xf>
    <xf numFmtId="41" fontId="11" fillId="6" borderId="26" xfId="0" applyNumberFormat="1" applyFont="1" applyFill="1" applyBorder="1" applyAlignment="1">
      <alignment horizontal="center" vertical="center"/>
    </xf>
    <xf numFmtId="41" fontId="11" fillId="6" borderId="20" xfId="0" applyNumberFormat="1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left"/>
    </xf>
    <xf numFmtId="41" fontId="11" fillId="6" borderId="29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top"/>
    </xf>
    <xf numFmtId="0" fontId="7" fillId="6" borderId="19" xfId="0" applyFont="1" applyFill="1" applyBorder="1" applyAlignment="1">
      <alignment horizontal="left" vertical="top"/>
    </xf>
    <xf numFmtId="0" fontId="7" fillId="6" borderId="47" xfId="0" applyFont="1" applyFill="1" applyBorder="1" applyAlignment="1">
      <alignment horizontal="left" vertical="top"/>
    </xf>
    <xf numFmtId="0" fontId="7" fillId="6" borderId="22" xfId="0" applyFont="1" applyFill="1" applyBorder="1" applyAlignment="1">
      <alignment horizontal="left" vertical="top"/>
    </xf>
    <xf numFmtId="0" fontId="7" fillId="6" borderId="66" xfId="0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center" vertical="top"/>
    </xf>
    <xf numFmtId="0" fontId="7" fillId="6" borderId="27" xfId="0" applyFont="1" applyFill="1" applyBorder="1" applyAlignment="1">
      <alignment horizontal="center" vertical="top"/>
    </xf>
    <xf numFmtId="0" fontId="37" fillId="6" borderId="32" xfId="0" applyFont="1" applyFill="1" applyBorder="1" applyAlignment="1">
      <alignment horizontal="left" vertical="top"/>
    </xf>
    <xf numFmtId="0" fontId="12" fillId="0" borderId="31" xfId="0" applyFont="1" applyBorder="1" applyAlignment="1">
      <alignment horizontal="right"/>
    </xf>
    <xf numFmtId="0" fontId="7" fillId="6" borderId="31" xfId="0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5" fillId="0" borderId="31" xfId="0" applyFont="1" applyBorder="1"/>
    <xf numFmtId="0" fontId="5" fillId="0" borderId="30" xfId="0" applyFont="1" applyBorder="1"/>
    <xf numFmtId="0" fontId="5" fillId="0" borderId="44" xfId="0" applyFont="1" applyBorder="1"/>
    <xf numFmtId="0" fontId="5" fillId="0" borderId="48" xfId="0" applyFont="1" applyBorder="1"/>
    <xf numFmtId="0" fontId="5" fillId="0" borderId="67" xfId="0" applyFont="1" applyBorder="1"/>
    <xf numFmtId="0" fontId="5" fillId="0" borderId="65" xfId="0" applyFont="1" applyBorder="1"/>
    <xf numFmtId="164" fontId="5" fillId="0" borderId="45" xfId="1" applyNumberFormat="1" applyFont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  <xf numFmtId="0" fontId="3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10</xdr:row>
      <xdr:rowOff>0</xdr:rowOff>
    </xdr:from>
    <xdr:to>
      <xdr:col>5</xdr:col>
      <xdr:colOff>942975</xdr:colOff>
      <xdr:row>10</xdr:row>
      <xdr:rowOff>0</xdr:rowOff>
    </xdr:to>
    <xdr:sp macro="" textlink="">
      <xdr:nvSpPr>
        <xdr:cNvPr id="2" name="WordArt 11"/>
        <xdr:cNvSpPr>
          <a:spLocks noChangeArrowheads="1" noChangeShapeType="1" noTextEdit="1"/>
        </xdr:cNvSpPr>
      </xdr:nvSpPr>
      <xdr:spPr bwMode="auto">
        <a:xfrm>
          <a:off x="5057775" y="17907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296</xdr:row>
      <xdr:rowOff>0</xdr:rowOff>
    </xdr:from>
    <xdr:to>
      <xdr:col>5</xdr:col>
      <xdr:colOff>942975</xdr:colOff>
      <xdr:row>296</xdr:row>
      <xdr:rowOff>0</xdr:rowOff>
    </xdr:to>
    <xdr:sp macro="" textlink="">
      <xdr:nvSpPr>
        <xdr:cNvPr id="3" name="WordArt 19"/>
        <xdr:cNvSpPr>
          <a:spLocks noChangeArrowheads="1" noChangeShapeType="1" noTextEdit="1"/>
        </xdr:cNvSpPr>
      </xdr:nvSpPr>
      <xdr:spPr bwMode="auto">
        <a:xfrm>
          <a:off x="5057775" y="480726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296</xdr:row>
      <xdr:rowOff>0</xdr:rowOff>
    </xdr:from>
    <xdr:to>
      <xdr:col>5</xdr:col>
      <xdr:colOff>904875</xdr:colOff>
      <xdr:row>296</xdr:row>
      <xdr:rowOff>0</xdr:rowOff>
    </xdr:to>
    <xdr:sp macro="" textlink="">
      <xdr:nvSpPr>
        <xdr:cNvPr id="4" name="WordArt 20"/>
        <xdr:cNvSpPr>
          <a:spLocks noChangeArrowheads="1" noChangeShapeType="1" noTextEdit="1"/>
        </xdr:cNvSpPr>
      </xdr:nvSpPr>
      <xdr:spPr bwMode="auto">
        <a:xfrm rot="468918">
          <a:off x="5219700" y="480726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296</xdr:row>
      <xdr:rowOff>0</xdr:rowOff>
    </xdr:from>
    <xdr:to>
      <xdr:col>5</xdr:col>
      <xdr:colOff>942975</xdr:colOff>
      <xdr:row>296</xdr:row>
      <xdr:rowOff>0</xdr:rowOff>
    </xdr:to>
    <xdr:sp macro="" textlink="">
      <xdr:nvSpPr>
        <xdr:cNvPr id="5" name="WordArt 21"/>
        <xdr:cNvSpPr>
          <a:spLocks noChangeArrowheads="1" noChangeShapeType="1" noTextEdit="1"/>
        </xdr:cNvSpPr>
      </xdr:nvSpPr>
      <xdr:spPr bwMode="auto">
        <a:xfrm>
          <a:off x="5057775" y="480726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296</xdr:row>
      <xdr:rowOff>0</xdr:rowOff>
    </xdr:from>
    <xdr:to>
      <xdr:col>5</xdr:col>
      <xdr:colOff>904875</xdr:colOff>
      <xdr:row>296</xdr:row>
      <xdr:rowOff>0</xdr:rowOff>
    </xdr:to>
    <xdr:sp macro="" textlink="">
      <xdr:nvSpPr>
        <xdr:cNvPr id="6" name="WordArt 22"/>
        <xdr:cNvSpPr>
          <a:spLocks noChangeArrowheads="1" noChangeShapeType="1" noTextEdit="1"/>
        </xdr:cNvSpPr>
      </xdr:nvSpPr>
      <xdr:spPr bwMode="auto">
        <a:xfrm rot="468918">
          <a:off x="5219700" y="480726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296</xdr:row>
      <xdr:rowOff>0</xdr:rowOff>
    </xdr:from>
    <xdr:to>
      <xdr:col>5</xdr:col>
      <xdr:colOff>942975</xdr:colOff>
      <xdr:row>296</xdr:row>
      <xdr:rowOff>0</xdr:rowOff>
    </xdr:to>
    <xdr:sp macro="" textlink="">
      <xdr:nvSpPr>
        <xdr:cNvPr id="7" name="WordArt 23"/>
        <xdr:cNvSpPr>
          <a:spLocks noChangeArrowheads="1" noChangeShapeType="1" noTextEdit="1"/>
        </xdr:cNvSpPr>
      </xdr:nvSpPr>
      <xdr:spPr bwMode="auto">
        <a:xfrm>
          <a:off x="5057775" y="480726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296</xdr:row>
      <xdr:rowOff>0</xdr:rowOff>
    </xdr:from>
    <xdr:to>
      <xdr:col>5</xdr:col>
      <xdr:colOff>904875</xdr:colOff>
      <xdr:row>296</xdr:row>
      <xdr:rowOff>0</xdr:rowOff>
    </xdr:to>
    <xdr:sp macro="" textlink="">
      <xdr:nvSpPr>
        <xdr:cNvPr id="8" name="WordArt 24"/>
        <xdr:cNvSpPr>
          <a:spLocks noChangeArrowheads="1" noChangeShapeType="1" noTextEdit="1"/>
        </xdr:cNvSpPr>
      </xdr:nvSpPr>
      <xdr:spPr bwMode="auto">
        <a:xfrm rot="468918">
          <a:off x="5219700" y="480726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296</xdr:row>
      <xdr:rowOff>0</xdr:rowOff>
    </xdr:from>
    <xdr:to>
      <xdr:col>5</xdr:col>
      <xdr:colOff>942975</xdr:colOff>
      <xdr:row>296</xdr:row>
      <xdr:rowOff>0</xdr:rowOff>
    </xdr:to>
    <xdr:sp macro="" textlink="">
      <xdr:nvSpPr>
        <xdr:cNvPr id="9" name="WordArt 25"/>
        <xdr:cNvSpPr>
          <a:spLocks noChangeArrowheads="1" noChangeShapeType="1" noTextEdit="1"/>
        </xdr:cNvSpPr>
      </xdr:nvSpPr>
      <xdr:spPr bwMode="auto">
        <a:xfrm>
          <a:off x="5057775" y="480726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296</xdr:row>
      <xdr:rowOff>0</xdr:rowOff>
    </xdr:from>
    <xdr:to>
      <xdr:col>5</xdr:col>
      <xdr:colOff>904875</xdr:colOff>
      <xdr:row>296</xdr:row>
      <xdr:rowOff>0</xdr:rowOff>
    </xdr:to>
    <xdr:sp macro="" textlink="">
      <xdr:nvSpPr>
        <xdr:cNvPr id="10" name="WordArt 26"/>
        <xdr:cNvSpPr>
          <a:spLocks noChangeArrowheads="1" noChangeShapeType="1" noTextEdit="1"/>
        </xdr:cNvSpPr>
      </xdr:nvSpPr>
      <xdr:spPr bwMode="auto">
        <a:xfrm rot="468918">
          <a:off x="5219700" y="480726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210</xdr:row>
      <xdr:rowOff>0</xdr:rowOff>
    </xdr:from>
    <xdr:to>
      <xdr:col>5</xdr:col>
      <xdr:colOff>942975</xdr:colOff>
      <xdr:row>210</xdr:row>
      <xdr:rowOff>0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5057775" y="338232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210</xdr:row>
      <xdr:rowOff>0</xdr:rowOff>
    </xdr:from>
    <xdr:to>
      <xdr:col>5</xdr:col>
      <xdr:colOff>904875</xdr:colOff>
      <xdr:row>210</xdr:row>
      <xdr:rowOff>0</xdr:rowOff>
    </xdr:to>
    <xdr:sp macro="" textlink="">
      <xdr:nvSpPr>
        <xdr:cNvPr id="12" name="WordArt 12"/>
        <xdr:cNvSpPr>
          <a:spLocks noChangeArrowheads="1" noChangeShapeType="1" noTextEdit="1"/>
        </xdr:cNvSpPr>
      </xdr:nvSpPr>
      <xdr:spPr bwMode="auto">
        <a:xfrm rot="468918">
          <a:off x="5219700" y="338232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405</xdr:row>
      <xdr:rowOff>0</xdr:rowOff>
    </xdr:from>
    <xdr:to>
      <xdr:col>5</xdr:col>
      <xdr:colOff>942975</xdr:colOff>
      <xdr:row>405</xdr:row>
      <xdr:rowOff>0</xdr:rowOff>
    </xdr:to>
    <xdr:sp macro="" textlink="">
      <xdr:nvSpPr>
        <xdr:cNvPr id="13" name="WordArt 9"/>
        <xdr:cNvSpPr>
          <a:spLocks noChangeArrowheads="1" noChangeShapeType="1" noTextEdit="1"/>
        </xdr:cNvSpPr>
      </xdr:nvSpPr>
      <xdr:spPr bwMode="auto">
        <a:xfrm>
          <a:off x="5057775" y="6635115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405</xdr:row>
      <xdr:rowOff>0</xdr:rowOff>
    </xdr:from>
    <xdr:to>
      <xdr:col>5</xdr:col>
      <xdr:colOff>904875</xdr:colOff>
      <xdr:row>405</xdr:row>
      <xdr:rowOff>0</xdr:rowOff>
    </xdr:to>
    <xdr:sp macro="" textlink="">
      <xdr:nvSpPr>
        <xdr:cNvPr id="14" name="WordArt 10"/>
        <xdr:cNvSpPr>
          <a:spLocks noChangeArrowheads="1" noChangeShapeType="1" noTextEdit="1"/>
        </xdr:cNvSpPr>
      </xdr:nvSpPr>
      <xdr:spPr bwMode="auto">
        <a:xfrm rot="468918">
          <a:off x="5219700" y="6635115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408</xdr:row>
      <xdr:rowOff>0</xdr:rowOff>
    </xdr:from>
    <xdr:to>
      <xdr:col>5</xdr:col>
      <xdr:colOff>942975</xdr:colOff>
      <xdr:row>408</xdr:row>
      <xdr:rowOff>0</xdr:rowOff>
    </xdr:to>
    <xdr:sp macro="" textlink="">
      <xdr:nvSpPr>
        <xdr:cNvPr id="15" name="WordArt 11"/>
        <xdr:cNvSpPr>
          <a:spLocks noChangeArrowheads="1" noChangeShapeType="1" noTextEdit="1"/>
        </xdr:cNvSpPr>
      </xdr:nvSpPr>
      <xdr:spPr bwMode="auto">
        <a:xfrm>
          <a:off x="5057775" y="668655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408</xdr:row>
      <xdr:rowOff>0</xdr:rowOff>
    </xdr:from>
    <xdr:to>
      <xdr:col>5</xdr:col>
      <xdr:colOff>904875</xdr:colOff>
      <xdr:row>408</xdr:row>
      <xdr:rowOff>0</xdr:rowOff>
    </xdr:to>
    <xdr:sp macro="" textlink="">
      <xdr:nvSpPr>
        <xdr:cNvPr id="16" name="WordArt 12"/>
        <xdr:cNvSpPr>
          <a:spLocks noChangeArrowheads="1" noChangeShapeType="1" noTextEdit="1"/>
        </xdr:cNvSpPr>
      </xdr:nvSpPr>
      <xdr:spPr bwMode="auto">
        <a:xfrm rot="468918">
          <a:off x="5219700" y="668655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457</xdr:row>
      <xdr:rowOff>0</xdr:rowOff>
    </xdr:from>
    <xdr:to>
      <xdr:col>5</xdr:col>
      <xdr:colOff>942975</xdr:colOff>
      <xdr:row>457</xdr:row>
      <xdr:rowOff>0</xdr:rowOff>
    </xdr:to>
    <xdr:sp macro="" textlink="">
      <xdr:nvSpPr>
        <xdr:cNvPr id="17" name="WordArt 13"/>
        <xdr:cNvSpPr>
          <a:spLocks noChangeArrowheads="1" noChangeShapeType="1" noTextEdit="1"/>
        </xdr:cNvSpPr>
      </xdr:nvSpPr>
      <xdr:spPr bwMode="auto">
        <a:xfrm>
          <a:off x="5057775" y="7576185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457</xdr:row>
      <xdr:rowOff>0</xdr:rowOff>
    </xdr:from>
    <xdr:to>
      <xdr:col>5</xdr:col>
      <xdr:colOff>904875</xdr:colOff>
      <xdr:row>457</xdr:row>
      <xdr:rowOff>0</xdr:rowOff>
    </xdr:to>
    <xdr:sp macro="" textlink="">
      <xdr:nvSpPr>
        <xdr:cNvPr id="18" name="WordArt 14"/>
        <xdr:cNvSpPr>
          <a:spLocks noChangeArrowheads="1" noChangeShapeType="1" noTextEdit="1"/>
        </xdr:cNvSpPr>
      </xdr:nvSpPr>
      <xdr:spPr bwMode="auto">
        <a:xfrm rot="468918">
          <a:off x="5219700" y="7576185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457</xdr:row>
      <xdr:rowOff>0</xdr:rowOff>
    </xdr:from>
    <xdr:to>
      <xdr:col>5</xdr:col>
      <xdr:colOff>942975</xdr:colOff>
      <xdr:row>457</xdr:row>
      <xdr:rowOff>0</xdr:rowOff>
    </xdr:to>
    <xdr:sp macro="" textlink="">
      <xdr:nvSpPr>
        <xdr:cNvPr id="19" name="WordArt 15"/>
        <xdr:cNvSpPr>
          <a:spLocks noChangeArrowheads="1" noChangeShapeType="1" noTextEdit="1"/>
        </xdr:cNvSpPr>
      </xdr:nvSpPr>
      <xdr:spPr bwMode="auto">
        <a:xfrm>
          <a:off x="5057775" y="7576185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457</xdr:row>
      <xdr:rowOff>0</xdr:rowOff>
    </xdr:from>
    <xdr:to>
      <xdr:col>5</xdr:col>
      <xdr:colOff>904875</xdr:colOff>
      <xdr:row>457</xdr:row>
      <xdr:rowOff>0</xdr:rowOff>
    </xdr:to>
    <xdr:sp macro="" textlink="">
      <xdr:nvSpPr>
        <xdr:cNvPr id="20" name="WordArt 16"/>
        <xdr:cNvSpPr>
          <a:spLocks noChangeArrowheads="1" noChangeShapeType="1" noTextEdit="1"/>
        </xdr:cNvSpPr>
      </xdr:nvSpPr>
      <xdr:spPr bwMode="auto">
        <a:xfrm rot="468918">
          <a:off x="5219700" y="7576185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458</xdr:row>
      <xdr:rowOff>0</xdr:rowOff>
    </xdr:from>
    <xdr:to>
      <xdr:col>5</xdr:col>
      <xdr:colOff>942975</xdr:colOff>
      <xdr:row>458</xdr:row>
      <xdr:rowOff>0</xdr:rowOff>
    </xdr:to>
    <xdr:sp macro="" textlink="">
      <xdr:nvSpPr>
        <xdr:cNvPr id="21" name="WordArt 17"/>
        <xdr:cNvSpPr>
          <a:spLocks noChangeArrowheads="1" noChangeShapeType="1" noTextEdit="1"/>
        </xdr:cNvSpPr>
      </xdr:nvSpPr>
      <xdr:spPr bwMode="auto">
        <a:xfrm>
          <a:off x="5057775" y="759237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458</xdr:row>
      <xdr:rowOff>0</xdr:rowOff>
    </xdr:from>
    <xdr:to>
      <xdr:col>5</xdr:col>
      <xdr:colOff>904875</xdr:colOff>
      <xdr:row>458</xdr:row>
      <xdr:rowOff>0</xdr:rowOff>
    </xdr:to>
    <xdr:sp macro="" textlink="">
      <xdr:nvSpPr>
        <xdr:cNvPr id="22" name="WordArt 18"/>
        <xdr:cNvSpPr>
          <a:spLocks noChangeArrowheads="1" noChangeShapeType="1" noTextEdit="1"/>
        </xdr:cNvSpPr>
      </xdr:nvSpPr>
      <xdr:spPr bwMode="auto">
        <a:xfrm rot="468918">
          <a:off x="5219700" y="759237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0</xdr:col>
      <xdr:colOff>0</xdr:colOff>
      <xdr:row>405</xdr:row>
      <xdr:rowOff>0</xdr:rowOff>
    </xdr:from>
    <xdr:to>
      <xdr:col>4</xdr:col>
      <xdr:colOff>647700</xdr:colOff>
      <xdr:row>406</xdr:row>
      <xdr:rowOff>57150</xdr:rowOff>
    </xdr:to>
    <xdr:sp macro="" textlink="">
      <xdr:nvSpPr>
        <xdr:cNvPr id="23" name="WordArt 169"/>
        <xdr:cNvSpPr>
          <a:spLocks noChangeArrowheads="1" noChangeShapeType="1" noTextEdit="1"/>
        </xdr:cNvSpPr>
      </xdr:nvSpPr>
      <xdr:spPr bwMode="auto">
        <a:xfrm>
          <a:off x="0" y="66351150"/>
          <a:ext cx="480060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SG" sz="1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472</xdr:row>
      <xdr:rowOff>0</xdr:rowOff>
    </xdr:from>
    <xdr:to>
      <xdr:col>5</xdr:col>
      <xdr:colOff>942975</xdr:colOff>
      <xdr:row>472</xdr:row>
      <xdr:rowOff>0</xdr:rowOff>
    </xdr:to>
    <xdr:sp macro="" textlink="">
      <xdr:nvSpPr>
        <xdr:cNvPr id="24" name="WordArt 9"/>
        <xdr:cNvSpPr>
          <a:spLocks noChangeArrowheads="1" noChangeShapeType="1" noTextEdit="1"/>
        </xdr:cNvSpPr>
      </xdr:nvSpPr>
      <xdr:spPr bwMode="auto">
        <a:xfrm>
          <a:off x="5057775" y="782669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472</xdr:row>
      <xdr:rowOff>0</xdr:rowOff>
    </xdr:from>
    <xdr:to>
      <xdr:col>5</xdr:col>
      <xdr:colOff>904875</xdr:colOff>
      <xdr:row>472</xdr:row>
      <xdr:rowOff>0</xdr:rowOff>
    </xdr:to>
    <xdr:sp macro="" textlink="">
      <xdr:nvSpPr>
        <xdr:cNvPr id="25" name="WordArt 10"/>
        <xdr:cNvSpPr>
          <a:spLocks noChangeArrowheads="1" noChangeShapeType="1" noTextEdit="1"/>
        </xdr:cNvSpPr>
      </xdr:nvSpPr>
      <xdr:spPr bwMode="auto">
        <a:xfrm rot="468918">
          <a:off x="5219700" y="782669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474</xdr:row>
      <xdr:rowOff>0</xdr:rowOff>
    </xdr:from>
    <xdr:to>
      <xdr:col>5</xdr:col>
      <xdr:colOff>942975</xdr:colOff>
      <xdr:row>474</xdr:row>
      <xdr:rowOff>0</xdr:rowOff>
    </xdr:to>
    <xdr:sp macro="" textlink="">
      <xdr:nvSpPr>
        <xdr:cNvPr id="26" name="WordArt 11"/>
        <xdr:cNvSpPr>
          <a:spLocks noChangeArrowheads="1" noChangeShapeType="1" noTextEdit="1"/>
        </xdr:cNvSpPr>
      </xdr:nvSpPr>
      <xdr:spPr bwMode="auto">
        <a:xfrm>
          <a:off x="5057775" y="785907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474</xdr:row>
      <xdr:rowOff>0</xdr:rowOff>
    </xdr:from>
    <xdr:to>
      <xdr:col>5</xdr:col>
      <xdr:colOff>904875</xdr:colOff>
      <xdr:row>474</xdr:row>
      <xdr:rowOff>0</xdr:rowOff>
    </xdr:to>
    <xdr:sp macro="" textlink="">
      <xdr:nvSpPr>
        <xdr:cNvPr id="27" name="WordArt 12"/>
        <xdr:cNvSpPr>
          <a:spLocks noChangeArrowheads="1" noChangeShapeType="1" noTextEdit="1"/>
        </xdr:cNvSpPr>
      </xdr:nvSpPr>
      <xdr:spPr bwMode="auto">
        <a:xfrm rot="468918">
          <a:off x="5219700" y="785907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516</xdr:row>
      <xdr:rowOff>0</xdr:rowOff>
    </xdr:from>
    <xdr:to>
      <xdr:col>5</xdr:col>
      <xdr:colOff>942975</xdr:colOff>
      <xdr:row>516</xdr:row>
      <xdr:rowOff>0</xdr:rowOff>
    </xdr:to>
    <xdr:sp macro="" textlink="">
      <xdr:nvSpPr>
        <xdr:cNvPr id="28" name="WordArt 13"/>
        <xdr:cNvSpPr>
          <a:spLocks noChangeArrowheads="1" noChangeShapeType="1" noTextEdit="1"/>
        </xdr:cNvSpPr>
      </xdr:nvSpPr>
      <xdr:spPr bwMode="auto">
        <a:xfrm>
          <a:off x="5057775" y="853916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516</xdr:row>
      <xdr:rowOff>0</xdr:rowOff>
    </xdr:from>
    <xdr:to>
      <xdr:col>5</xdr:col>
      <xdr:colOff>904875</xdr:colOff>
      <xdr:row>516</xdr:row>
      <xdr:rowOff>0</xdr:rowOff>
    </xdr:to>
    <xdr:sp macro="" textlink="">
      <xdr:nvSpPr>
        <xdr:cNvPr id="29" name="WordArt 14"/>
        <xdr:cNvSpPr>
          <a:spLocks noChangeArrowheads="1" noChangeShapeType="1" noTextEdit="1"/>
        </xdr:cNvSpPr>
      </xdr:nvSpPr>
      <xdr:spPr bwMode="auto">
        <a:xfrm rot="468918">
          <a:off x="5219700" y="853916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516</xdr:row>
      <xdr:rowOff>0</xdr:rowOff>
    </xdr:from>
    <xdr:to>
      <xdr:col>5</xdr:col>
      <xdr:colOff>942975</xdr:colOff>
      <xdr:row>516</xdr:row>
      <xdr:rowOff>0</xdr:rowOff>
    </xdr:to>
    <xdr:sp macro="" textlink="">
      <xdr:nvSpPr>
        <xdr:cNvPr id="30" name="WordArt 15"/>
        <xdr:cNvSpPr>
          <a:spLocks noChangeArrowheads="1" noChangeShapeType="1" noTextEdit="1"/>
        </xdr:cNvSpPr>
      </xdr:nvSpPr>
      <xdr:spPr bwMode="auto">
        <a:xfrm>
          <a:off x="5057775" y="853916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516</xdr:row>
      <xdr:rowOff>0</xdr:rowOff>
    </xdr:from>
    <xdr:to>
      <xdr:col>5</xdr:col>
      <xdr:colOff>904875</xdr:colOff>
      <xdr:row>516</xdr:row>
      <xdr:rowOff>0</xdr:rowOff>
    </xdr:to>
    <xdr:sp macro="" textlink="">
      <xdr:nvSpPr>
        <xdr:cNvPr id="31" name="WordArt 16"/>
        <xdr:cNvSpPr>
          <a:spLocks noChangeArrowheads="1" noChangeShapeType="1" noTextEdit="1"/>
        </xdr:cNvSpPr>
      </xdr:nvSpPr>
      <xdr:spPr bwMode="auto">
        <a:xfrm rot="468918">
          <a:off x="5219700" y="853916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517</xdr:row>
      <xdr:rowOff>0</xdr:rowOff>
    </xdr:from>
    <xdr:to>
      <xdr:col>5</xdr:col>
      <xdr:colOff>942975</xdr:colOff>
      <xdr:row>517</xdr:row>
      <xdr:rowOff>0</xdr:rowOff>
    </xdr:to>
    <xdr:sp macro="" textlink="">
      <xdr:nvSpPr>
        <xdr:cNvPr id="32" name="WordArt 17"/>
        <xdr:cNvSpPr>
          <a:spLocks noChangeArrowheads="1" noChangeShapeType="1" noTextEdit="1"/>
        </xdr:cNvSpPr>
      </xdr:nvSpPr>
      <xdr:spPr bwMode="auto">
        <a:xfrm>
          <a:off x="5057775" y="8555355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517</xdr:row>
      <xdr:rowOff>0</xdr:rowOff>
    </xdr:from>
    <xdr:to>
      <xdr:col>5</xdr:col>
      <xdr:colOff>904875</xdr:colOff>
      <xdr:row>517</xdr:row>
      <xdr:rowOff>0</xdr:rowOff>
    </xdr:to>
    <xdr:sp macro="" textlink="">
      <xdr:nvSpPr>
        <xdr:cNvPr id="33" name="WordArt 18"/>
        <xdr:cNvSpPr>
          <a:spLocks noChangeArrowheads="1" noChangeShapeType="1" noTextEdit="1"/>
        </xdr:cNvSpPr>
      </xdr:nvSpPr>
      <xdr:spPr bwMode="auto">
        <a:xfrm rot="468918">
          <a:off x="5219700" y="8555355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0</xdr:col>
      <xdr:colOff>0</xdr:colOff>
      <xdr:row>472</xdr:row>
      <xdr:rowOff>0</xdr:rowOff>
    </xdr:from>
    <xdr:to>
      <xdr:col>4</xdr:col>
      <xdr:colOff>647700</xdr:colOff>
      <xdr:row>472</xdr:row>
      <xdr:rowOff>0</xdr:rowOff>
    </xdr:to>
    <xdr:sp macro="" textlink="">
      <xdr:nvSpPr>
        <xdr:cNvPr id="34" name="WordArt 180"/>
        <xdr:cNvSpPr>
          <a:spLocks noChangeArrowheads="1" noChangeShapeType="1" noTextEdit="1"/>
        </xdr:cNvSpPr>
      </xdr:nvSpPr>
      <xdr:spPr bwMode="auto">
        <a:xfrm>
          <a:off x="0" y="78266925"/>
          <a:ext cx="48006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SG" sz="1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547</xdr:row>
      <xdr:rowOff>0</xdr:rowOff>
    </xdr:from>
    <xdr:to>
      <xdr:col>5</xdr:col>
      <xdr:colOff>942975</xdr:colOff>
      <xdr:row>547</xdr:row>
      <xdr:rowOff>0</xdr:rowOff>
    </xdr:to>
    <xdr:sp macro="" textlink="">
      <xdr:nvSpPr>
        <xdr:cNvPr id="35" name="WordArt 9"/>
        <xdr:cNvSpPr>
          <a:spLocks noChangeArrowheads="1" noChangeShapeType="1" noTextEdit="1"/>
        </xdr:cNvSpPr>
      </xdr:nvSpPr>
      <xdr:spPr bwMode="auto">
        <a:xfrm>
          <a:off x="5057775" y="904970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547</xdr:row>
      <xdr:rowOff>0</xdr:rowOff>
    </xdr:from>
    <xdr:to>
      <xdr:col>5</xdr:col>
      <xdr:colOff>904875</xdr:colOff>
      <xdr:row>547</xdr:row>
      <xdr:rowOff>0</xdr:rowOff>
    </xdr:to>
    <xdr:sp macro="" textlink="">
      <xdr:nvSpPr>
        <xdr:cNvPr id="36" name="WordArt 10"/>
        <xdr:cNvSpPr>
          <a:spLocks noChangeArrowheads="1" noChangeShapeType="1" noTextEdit="1"/>
        </xdr:cNvSpPr>
      </xdr:nvSpPr>
      <xdr:spPr bwMode="auto">
        <a:xfrm rot="468918">
          <a:off x="5219700" y="904970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552</xdr:row>
      <xdr:rowOff>0</xdr:rowOff>
    </xdr:from>
    <xdr:to>
      <xdr:col>5</xdr:col>
      <xdr:colOff>942975</xdr:colOff>
      <xdr:row>552</xdr:row>
      <xdr:rowOff>0</xdr:rowOff>
    </xdr:to>
    <xdr:sp macro="" textlink="">
      <xdr:nvSpPr>
        <xdr:cNvPr id="37" name="WordArt 11"/>
        <xdr:cNvSpPr>
          <a:spLocks noChangeArrowheads="1" noChangeShapeType="1" noTextEdit="1"/>
        </xdr:cNvSpPr>
      </xdr:nvSpPr>
      <xdr:spPr bwMode="auto">
        <a:xfrm>
          <a:off x="5057775" y="9130665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552</xdr:row>
      <xdr:rowOff>0</xdr:rowOff>
    </xdr:from>
    <xdr:to>
      <xdr:col>5</xdr:col>
      <xdr:colOff>904875</xdr:colOff>
      <xdr:row>552</xdr:row>
      <xdr:rowOff>0</xdr:rowOff>
    </xdr:to>
    <xdr:sp macro="" textlink="">
      <xdr:nvSpPr>
        <xdr:cNvPr id="38" name="WordArt 12"/>
        <xdr:cNvSpPr>
          <a:spLocks noChangeArrowheads="1" noChangeShapeType="1" noTextEdit="1"/>
        </xdr:cNvSpPr>
      </xdr:nvSpPr>
      <xdr:spPr bwMode="auto">
        <a:xfrm rot="468918">
          <a:off x="5219700" y="9130665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39" name="WordArt 13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40" name="WordArt 14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41" name="WordArt 15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42" name="WordArt 16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43" name="WordArt 17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44" name="WordArt 18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0</xdr:col>
      <xdr:colOff>0</xdr:colOff>
      <xdr:row>547</xdr:row>
      <xdr:rowOff>28575</xdr:rowOff>
    </xdr:from>
    <xdr:to>
      <xdr:col>4</xdr:col>
      <xdr:colOff>647700</xdr:colOff>
      <xdr:row>548</xdr:row>
      <xdr:rowOff>85725</xdr:rowOff>
    </xdr:to>
    <xdr:sp macro="" textlink="">
      <xdr:nvSpPr>
        <xdr:cNvPr id="45" name="WordArt 191"/>
        <xdr:cNvSpPr>
          <a:spLocks noChangeArrowheads="1" noChangeShapeType="1" noTextEdit="1"/>
        </xdr:cNvSpPr>
      </xdr:nvSpPr>
      <xdr:spPr bwMode="auto">
        <a:xfrm>
          <a:off x="0" y="90525600"/>
          <a:ext cx="4800600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SG" sz="1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46" name="WordArt 9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47" name="WordArt 10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48" name="WordArt 11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49" name="WordArt 12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50" name="WordArt 13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51" name="WordArt 14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52" name="WordArt 15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53" name="WordArt 16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54" name="WordArt 17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55" name="WordArt 18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0</xdr:col>
      <xdr:colOff>0</xdr:colOff>
      <xdr:row>604</xdr:row>
      <xdr:rowOff>0</xdr:rowOff>
    </xdr:from>
    <xdr:to>
      <xdr:col>4</xdr:col>
      <xdr:colOff>647700</xdr:colOff>
      <xdr:row>604</xdr:row>
      <xdr:rowOff>0</xdr:rowOff>
    </xdr:to>
    <xdr:sp macro="" textlink="">
      <xdr:nvSpPr>
        <xdr:cNvPr id="56" name="WordArt 202"/>
        <xdr:cNvSpPr>
          <a:spLocks noChangeArrowheads="1" noChangeShapeType="1" noTextEdit="1"/>
        </xdr:cNvSpPr>
      </xdr:nvSpPr>
      <xdr:spPr bwMode="auto">
        <a:xfrm>
          <a:off x="0" y="99745800"/>
          <a:ext cx="48006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SG" sz="1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142875</xdr:colOff>
      <xdr:row>403</xdr:row>
      <xdr:rowOff>19050</xdr:rowOff>
    </xdr:from>
    <xdr:to>
      <xdr:col>1</xdr:col>
      <xdr:colOff>571500</xdr:colOff>
      <xdr:row>404</xdr:row>
      <xdr:rowOff>104775</xdr:rowOff>
    </xdr:to>
    <xdr:sp macro="" textlink="">
      <xdr:nvSpPr>
        <xdr:cNvPr id="57" name="WordArt 204"/>
        <xdr:cNvSpPr>
          <a:spLocks noChangeArrowheads="1" noChangeShapeType="1" noTextEdit="1"/>
        </xdr:cNvSpPr>
      </xdr:nvSpPr>
      <xdr:spPr bwMode="auto">
        <a:xfrm>
          <a:off x="457200" y="66027300"/>
          <a:ext cx="42862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3366"/>
              </a:solidFill>
              <a:latin typeface="Arial Black"/>
            </a:rPr>
            <a:t>(021)</a:t>
          </a:r>
        </a:p>
      </xdr:txBody>
    </xdr:sp>
    <xdr:clientData/>
  </xdr:twoCellAnchor>
  <xdr:twoCellAnchor>
    <xdr:from>
      <xdr:col>5</xdr:col>
      <xdr:colOff>57150</xdr:colOff>
      <xdr:row>473</xdr:row>
      <xdr:rowOff>0</xdr:rowOff>
    </xdr:from>
    <xdr:to>
      <xdr:col>5</xdr:col>
      <xdr:colOff>942975</xdr:colOff>
      <xdr:row>473</xdr:row>
      <xdr:rowOff>0</xdr:rowOff>
    </xdr:to>
    <xdr:sp macro="" textlink="">
      <xdr:nvSpPr>
        <xdr:cNvPr id="58" name="WordArt 11"/>
        <xdr:cNvSpPr>
          <a:spLocks noChangeArrowheads="1" noChangeShapeType="1" noTextEdit="1"/>
        </xdr:cNvSpPr>
      </xdr:nvSpPr>
      <xdr:spPr bwMode="auto">
        <a:xfrm>
          <a:off x="5057775" y="7842885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473</xdr:row>
      <xdr:rowOff>0</xdr:rowOff>
    </xdr:from>
    <xdr:to>
      <xdr:col>5</xdr:col>
      <xdr:colOff>904875</xdr:colOff>
      <xdr:row>473</xdr:row>
      <xdr:rowOff>0</xdr:rowOff>
    </xdr:to>
    <xdr:sp macro="" textlink="">
      <xdr:nvSpPr>
        <xdr:cNvPr id="59" name="WordArt 12"/>
        <xdr:cNvSpPr>
          <a:spLocks noChangeArrowheads="1" noChangeShapeType="1" noTextEdit="1"/>
        </xdr:cNvSpPr>
      </xdr:nvSpPr>
      <xdr:spPr bwMode="auto">
        <a:xfrm rot="468918">
          <a:off x="5219700" y="7842885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522</xdr:row>
      <xdr:rowOff>0</xdr:rowOff>
    </xdr:from>
    <xdr:to>
      <xdr:col>5</xdr:col>
      <xdr:colOff>942975</xdr:colOff>
      <xdr:row>522</xdr:row>
      <xdr:rowOff>0</xdr:rowOff>
    </xdr:to>
    <xdr:sp macro="" textlink="">
      <xdr:nvSpPr>
        <xdr:cNvPr id="60" name="WordArt 13"/>
        <xdr:cNvSpPr>
          <a:spLocks noChangeArrowheads="1" noChangeShapeType="1" noTextEdit="1"/>
        </xdr:cNvSpPr>
      </xdr:nvSpPr>
      <xdr:spPr bwMode="auto">
        <a:xfrm>
          <a:off x="5057775" y="863727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522</xdr:row>
      <xdr:rowOff>0</xdr:rowOff>
    </xdr:from>
    <xdr:to>
      <xdr:col>5</xdr:col>
      <xdr:colOff>904875</xdr:colOff>
      <xdr:row>522</xdr:row>
      <xdr:rowOff>0</xdr:rowOff>
    </xdr:to>
    <xdr:sp macro="" textlink="">
      <xdr:nvSpPr>
        <xdr:cNvPr id="61" name="WordArt 14"/>
        <xdr:cNvSpPr>
          <a:spLocks noChangeArrowheads="1" noChangeShapeType="1" noTextEdit="1"/>
        </xdr:cNvSpPr>
      </xdr:nvSpPr>
      <xdr:spPr bwMode="auto">
        <a:xfrm rot="468918">
          <a:off x="5219700" y="863727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522</xdr:row>
      <xdr:rowOff>0</xdr:rowOff>
    </xdr:from>
    <xdr:to>
      <xdr:col>5</xdr:col>
      <xdr:colOff>942975</xdr:colOff>
      <xdr:row>522</xdr:row>
      <xdr:rowOff>0</xdr:rowOff>
    </xdr:to>
    <xdr:sp macro="" textlink="">
      <xdr:nvSpPr>
        <xdr:cNvPr id="62" name="WordArt 15"/>
        <xdr:cNvSpPr>
          <a:spLocks noChangeArrowheads="1" noChangeShapeType="1" noTextEdit="1"/>
        </xdr:cNvSpPr>
      </xdr:nvSpPr>
      <xdr:spPr bwMode="auto">
        <a:xfrm>
          <a:off x="5057775" y="863727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522</xdr:row>
      <xdr:rowOff>0</xdr:rowOff>
    </xdr:from>
    <xdr:to>
      <xdr:col>5</xdr:col>
      <xdr:colOff>904875</xdr:colOff>
      <xdr:row>522</xdr:row>
      <xdr:rowOff>0</xdr:rowOff>
    </xdr:to>
    <xdr:sp macro="" textlink="">
      <xdr:nvSpPr>
        <xdr:cNvPr id="63" name="WordArt 16"/>
        <xdr:cNvSpPr>
          <a:spLocks noChangeArrowheads="1" noChangeShapeType="1" noTextEdit="1"/>
        </xdr:cNvSpPr>
      </xdr:nvSpPr>
      <xdr:spPr bwMode="auto">
        <a:xfrm rot="468918">
          <a:off x="5219700" y="863727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523</xdr:row>
      <xdr:rowOff>0</xdr:rowOff>
    </xdr:from>
    <xdr:to>
      <xdr:col>5</xdr:col>
      <xdr:colOff>942975</xdr:colOff>
      <xdr:row>523</xdr:row>
      <xdr:rowOff>0</xdr:rowOff>
    </xdr:to>
    <xdr:sp macro="" textlink="">
      <xdr:nvSpPr>
        <xdr:cNvPr id="64" name="WordArt 17"/>
        <xdr:cNvSpPr>
          <a:spLocks noChangeArrowheads="1" noChangeShapeType="1" noTextEdit="1"/>
        </xdr:cNvSpPr>
      </xdr:nvSpPr>
      <xdr:spPr bwMode="auto">
        <a:xfrm>
          <a:off x="5057775" y="865346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523</xdr:row>
      <xdr:rowOff>0</xdr:rowOff>
    </xdr:from>
    <xdr:to>
      <xdr:col>5</xdr:col>
      <xdr:colOff>904875</xdr:colOff>
      <xdr:row>523</xdr:row>
      <xdr:rowOff>0</xdr:rowOff>
    </xdr:to>
    <xdr:sp macro="" textlink="">
      <xdr:nvSpPr>
        <xdr:cNvPr id="65" name="WordArt 18"/>
        <xdr:cNvSpPr>
          <a:spLocks noChangeArrowheads="1" noChangeShapeType="1" noTextEdit="1"/>
        </xdr:cNvSpPr>
      </xdr:nvSpPr>
      <xdr:spPr bwMode="auto">
        <a:xfrm rot="468918">
          <a:off x="5219700" y="865346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66" name="WordArt 9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67" name="WordArt 10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68" name="WordArt 11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69" name="WordArt 12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684</xdr:row>
      <xdr:rowOff>0</xdr:rowOff>
    </xdr:from>
    <xdr:to>
      <xdr:col>5</xdr:col>
      <xdr:colOff>942975</xdr:colOff>
      <xdr:row>684</xdr:row>
      <xdr:rowOff>0</xdr:rowOff>
    </xdr:to>
    <xdr:sp macro="" textlink="">
      <xdr:nvSpPr>
        <xdr:cNvPr id="70" name="WordArt 13"/>
        <xdr:cNvSpPr>
          <a:spLocks noChangeArrowheads="1" noChangeShapeType="1" noTextEdit="1"/>
        </xdr:cNvSpPr>
      </xdr:nvSpPr>
      <xdr:spPr bwMode="auto">
        <a:xfrm>
          <a:off x="5057775" y="1128045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684</xdr:row>
      <xdr:rowOff>0</xdr:rowOff>
    </xdr:from>
    <xdr:to>
      <xdr:col>5</xdr:col>
      <xdr:colOff>904875</xdr:colOff>
      <xdr:row>684</xdr:row>
      <xdr:rowOff>0</xdr:rowOff>
    </xdr:to>
    <xdr:sp macro="" textlink="">
      <xdr:nvSpPr>
        <xdr:cNvPr id="71" name="WordArt 14"/>
        <xdr:cNvSpPr>
          <a:spLocks noChangeArrowheads="1" noChangeShapeType="1" noTextEdit="1"/>
        </xdr:cNvSpPr>
      </xdr:nvSpPr>
      <xdr:spPr bwMode="auto">
        <a:xfrm rot="468918">
          <a:off x="5219700" y="1128045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684</xdr:row>
      <xdr:rowOff>0</xdr:rowOff>
    </xdr:from>
    <xdr:to>
      <xdr:col>5</xdr:col>
      <xdr:colOff>942975</xdr:colOff>
      <xdr:row>684</xdr:row>
      <xdr:rowOff>0</xdr:rowOff>
    </xdr:to>
    <xdr:sp macro="" textlink="">
      <xdr:nvSpPr>
        <xdr:cNvPr id="72" name="WordArt 15"/>
        <xdr:cNvSpPr>
          <a:spLocks noChangeArrowheads="1" noChangeShapeType="1" noTextEdit="1"/>
        </xdr:cNvSpPr>
      </xdr:nvSpPr>
      <xdr:spPr bwMode="auto">
        <a:xfrm>
          <a:off x="5057775" y="1128045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684</xdr:row>
      <xdr:rowOff>0</xdr:rowOff>
    </xdr:from>
    <xdr:to>
      <xdr:col>5</xdr:col>
      <xdr:colOff>904875</xdr:colOff>
      <xdr:row>684</xdr:row>
      <xdr:rowOff>0</xdr:rowOff>
    </xdr:to>
    <xdr:sp macro="" textlink="">
      <xdr:nvSpPr>
        <xdr:cNvPr id="73" name="WordArt 16"/>
        <xdr:cNvSpPr>
          <a:spLocks noChangeArrowheads="1" noChangeShapeType="1" noTextEdit="1"/>
        </xdr:cNvSpPr>
      </xdr:nvSpPr>
      <xdr:spPr bwMode="auto">
        <a:xfrm rot="468918">
          <a:off x="5219700" y="1128045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74" name="WordArt 17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75" name="WordArt 18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0</xdr:col>
      <xdr:colOff>0</xdr:colOff>
      <xdr:row>604</xdr:row>
      <xdr:rowOff>0</xdr:rowOff>
    </xdr:from>
    <xdr:to>
      <xdr:col>4</xdr:col>
      <xdr:colOff>647700</xdr:colOff>
      <xdr:row>604</xdr:row>
      <xdr:rowOff>0</xdr:rowOff>
    </xdr:to>
    <xdr:sp macro="" textlink="">
      <xdr:nvSpPr>
        <xdr:cNvPr id="76" name="WordArt 202"/>
        <xdr:cNvSpPr>
          <a:spLocks noChangeArrowheads="1" noChangeShapeType="1" noTextEdit="1"/>
        </xdr:cNvSpPr>
      </xdr:nvSpPr>
      <xdr:spPr bwMode="auto">
        <a:xfrm>
          <a:off x="0" y="99745800"/>
          <a:ext cx="48006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SG" sz="1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77" name="WordArt 9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78" name="WordArt 10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79" name="WordArt 11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80" name="WordArt 12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81" name="WordArt 13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82" name="WordArt 14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83" name="WordArt 15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84" name="WordArt 16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85" name="WordArt 17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86" name="WordArt 18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0</xdr:col>
      <xdr:colOff>0</xdr:colOff>
      <xdr:row>604</xdr:row>
      <xdr:rowOff>0</xdr:rowOff>
    </xdr:from>
    <xdr:to>
      <xdr:col>4</xdr:col>
      <xdr:colOff>647700</xdr:colOff>
      <xdr:row>604</xdr:row>
      <xdr:rowOff>0</xdr:rowOff>
    </xdr:to>
    <xdr:sp macro="" textlink="">
      <xdr:nvSpPr>
        <xdr:cNvPr id="87" name="WordArt 191"/>
        <xdr:cNvSpPr>
          <a:spLocks noChangeArrowheads="1" noChangeShapeType="1" noTextEdit="1"/>
        </xdr:cNvSpPr>
      </xdr:nvSpPr>
      <xdr:spPr bwMode="auto">
        <a:xfrm>
          <a:off x="0" y="99745800"/>
          <a:ext cx="48006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SG" sz="1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543</xdr:row>
      <xdr:rowOff>0</xdr:rowOff>
    </xdr:from>
    <xdr:to>
      <xdr:col>5</xdr:col>
      <xdr:colOff>942975</xdr:colOff>
      <xdr:row>543</xdr:row>
      <xdr:rowOff>0</xdr:rowOff>
    </xdr:to>
    <xdr:sp macro="" textlink="">
      <xdr:nvSpPr>
        <xdr:cNvPr id="88" name="WordArt 9"/>
        <xdr:cNvSpPr>
          <a:spLocks noChangeArrowheads="1" noChangeShapeType="1" noTextEdit="1"/>
        </xdr:cNvSpPr>
      </xdr:nvSpPr>
      <xdr:spPr bwMode="auto">
        <a:xfrm>
          <a:off x="5057775" y="898493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543</xdr:row>
      <xdr:rowOff>0</xdr:rowOff>
    </xdr:from>
    <xdr:to>
      <xdr:col>5</xdr:col>
      <xdr:colOff>904875</xdr:colOff>
      <xdr:row>543</xdr:row>
      <xdr:rowOff>0</xdr:rowOff>
    </xdr:to>
    <xdr:sp macro="" textlink="">
      <xdr:nvSpPr>
        <xdr:cNvPr id="89" name="WordArt 10"/>
        <xdr:cNvSpPr>
          <a:spLocks noChangeArrowheads="1" noChangeShapeType="1" noTextEdit="1"/>
        </xdr:cNvSpPr>
      </xdr:nvSpPr>
      <xdr:spPr bwMode="auto">
        <a:xfrm rot="468918">
          <a:off x="5219700" y="898493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545</xdr:row>
      <xdr:rowOff>0</xdr:rowOff>
    </xdr:from>
    <xdr:to>
      <xdr:col>5</xdr:col>
      <xdr:colOff>942975</xdr:colOff>
      <xdr:row>545</xdr:row>
      <xdr:rowOff>0</xdr:rowOff>
    </xdr:to>
    <xdr:sp macro="" textlink="">
      <xdr:nvSpPr>
        <xdr:cNvPr id="90" name="WordArt 11"/>
        <xdr:cNvSpPr>
          <a:spLocks noChangeArrowheads="1" noChangeShapeType="1" noTextEdit="1"/>
        </xdr:cNvSpPr>
      </xdr:nvSpPr>
      <xdr:spPr bwMode="auto">
        <a:xfrm>
          <a:off x="5057775" y="901731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545</xdr:row>
      <xdr:rowOff>0</xdr:rowOff>
    </xdr:from>
    <xdr:to>
      <xdr:col>5</xdr:col>
      <xdr:colOff>904875</xdr:colOff>
      <xdr:row>545</xdr:row>
      <xdr:rowOff>0</xdr:rowOff>
    </xdr:to>
    <xdr:sp macro="" textlink="">
      <xdr:nvSpPr>
        <xdr:cNvPr id="91" name="WordArt 12"/>
        <xdr:cNvSpPr>
          <a:spLocks noChangeArrowheads="1" noChangeShapeType="1" noTextEdit="1"/>
        </xdr:cNvSpPr>
      </xdr:nvSpPr>
      <xdr:spPr bwMode="auto">
        <a:xfrm rot="468918">
          <a:off x="5219700" y="901731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596</xdr:row>
      <xdr:rowOff>0</xdr:rowOff>
    </xdr:from>
    <xdr:to>
      <xdr:col>5</xdr:col>
      <xdr:colOff>942975</xdr:colOff>
      <xdr:row>596</xdr:row>
      <xdr:rowOff>0</xdr:rowOff>
    </xdr:to>
    <xdr:sp macro="" textlink="">
      <xdr:nvSpPr>
        <xdr:cNvPr id="92" name="WordArt 13"/>
        <xdr:cNvSpPr>
          <a:spLocks noChangeArrowheads="1" noChangeShapeType="1" noTextEdit="1"/>
        </xdr:cNvSpPr>
      </xdr:nvSpPr>
      <xdr:spPr bwMode="auto">
        <a:xfrm>
          <a:off x="5057775" y="984504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596</xdr:row>
      <xdr:rowOff>0</xdr:rowOff>
    </xdr:from>
    <xdr:to>
      <xdr:col>5</xdr:col>
      <xdr:colOff>904875</xdr:colOff>
      <xdr:row>596</xdr:row>
      <xdr:rowOff>0</xdr:rowOff>
    </xdr:to>
    <xdr:sp macro="" textlink="">
      <xdr:nvSpPr>
        <xdr:cNvPr id="93" name="WordArt 14"/>
        <xdr:cNvSpPr>
          <a:spLocks noChangeArrowheads="1" noChangeShapeType="1" noTextEdit="1"/>
        </xdr:cNvSpPr>
      </xdr:nvSpPr>
      <xdr:spPr bwMode="auto">
        <a:xfrm rot="468918">
          <a:off x="5219700" y="984504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596</xdr:row>
      <xdr:rowOff>0</xdr:rowOff>
    </xdr:from>
    <xdr:to>
      <xdr:col>5</xdr:col>
      <xdr:colOff>942975</xdr:colOff>
      <xdr:row>596</xdr:row>
      <xdr:rowOff>0</xdr:rowOff>
    </xdr:to>
    <xdr:sp macro="" textlink="">
      <xdr:nvSpPr>
        <xdr:cNvPr id="94" name="WordArt 15"/>
        <xdr:cNvSpPr>
          <a:spLocks noChangeArrowheads="1" noChangeShapeType="1" noTextEdit="1"/>
        </xdr:cNvSpPr>
      </xdr:nvSpPr>
      <xdr:spPr bwMode="auto">
        <a:xfrm>
          <a:off x="5057775" y="984504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596</xdr:row>
      <xdr:rowOff>0</xdr:rowOff>
    </xdr:from>
    <xdr:to>
      <xdr:col>5</xdr:col>
      <xdr:colOff>904875</xdr:colOff>
      <xdr:row>596</xdr:row>
      <xdr:rowOff>0</xdr:rowOff>
    </xdr:to>
    <xdr:sp macro="" textlink="">
      <xdr:nvSpPr>
        <xdr:cNvPr id="95" name="WordArt 16"/>
        <xdr:cNvSpPr>
          <a:spLocks noChangeArrowheads="1" noChangeShapeType="1" noTextEdit="1"/>
        </xdr:cNvSpPr>
      </xdr:nvSpPr>
      <xdr:spPr bwMode="auto">
        <a:xfrm rot="468918">
          <a:off x="5219700" y="984504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597</xdr:row>
      <xdr:rowOff>0</xdr:rowOff>
    </xdr:from>
    <xdr:to>
      <xdr:col>5</xdr:col>
      <xdr:colOff>942975</xdr:colOff>
      <xdr:row>597</xdr:row>
      <xdr:rowOff>0</xdr:rowOff>
    </xdr:to>
    <xdr:sp macro="" textlink="">
      <xdr:nvSpPr>
        <xdr:cNvPr id="96" name="WordArt 17"/>
        <xdr:cNvSpPr>
          <a:spLocks noChangeArrowheads="1" noChangeShapeType="1" noTextEdit="1"/>
        </xdr:cNvSpPr>
      </xdr:nvSpPr>
      <xdr:spPr bwMode="auto">
        <a:xfrm>
          <a:off x="5057775" y="986123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597</xdr:row>
      <xdr:rowOff>0</xdr:rowOff>
    </xdr:from>
    <xdr:to>
      <xdr:col>5</xdr:col>
      <xdr:colOff>904875</xdr:colOff>
      <xdr:row>597</xdr:row>
      <xdr:rowOff>0</xdr:rowOff>
    </xdr:to>
    <xdr:sp macro="" textlink="">
      <xdr:nvSpPr>
        <xdr:cNvPr id="97" name="WordArt 18"/>
        <xdr:cNvSpPr>
          <a:spLocks noChangeArrowheads="1" noChangeShapeType="1" noTextEdit="1"/>
        </xdr:cNvSpPr>
      </xdr:nvSpPr>
      <xdr:spPr bwMode="auto">
        <a:xfrm rot="468918">
          <a:off x="5219700" y="986123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0</xdr:col>
      <xdr:colOff>0</xdr:colOff>
      <xdr:row>543</xdr:row>
      <xdr:rowOff>0</xdr:rowOff>
    </xdr:from>
    <xdr:to>
      <xdr:col>4</xdr:col>
      <xdr:colOff>647700</xdr:colOff>
      <xdr:row>543</xdr:row>
      <xdr:rowOff>0</xdr:rowOff>
    </xdr:to>
    <xdr:sp macro="" textlink="">
      <xdr:nvSpPr>
        <xdr:cNvPr id="98" name="WordArt 180"/>
        <xdr:cNvSpPr>
          <a:spLocks noChangeArrowheads="1" noChangeShapeType="1" noTextEdit="1"/>
        </xdr:cNvSpPr>
      </xdr:nvSpPr>
      <xdr:spPr bwMode="auto">
        <a:xfrm>
          <a:off x="0" y="89849325"/>
          <a:ext cx="48006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SG" sz="1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544</xdr:row>
      <xdr:rowOff>0</xdr:rowOff>
    </xdr:from>
    <xdr:to>
      <xdr:col>5</xdr:col>
      <xdr:colOff>942975</xdr:colOff>
      <xdr:row>544</xdr:row>
      <xdr:rowOff>0</xdr:rowOff>
    </xdr:to>
    <xdr:sp macro="" textlink="">
      <xdr:nvSpPr>
        <xdr:cNvPr id="99" name="WordArt 11"/>
        <xdr:cNvSpPr>
          <a:spLocks noChangeArrowheads="1" noChangeShapeType="1" noTextEdit="1"/>
        </xdr:cNvSpPr>
      </xdr:nvSpPr>
      <xdr:spPr bwMode="auto">
        <a:xfrm>
          <a:off x="5057775" y="9001125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544</xdr:row>
      <xdr:rowOff>0</xdr:rowOff>
    </xdr:from>
    <xdr:to>
      <xdr:col>5</xdr:col>
      <xdr:colOff>904875</xdr:colOff>
      <xdr:row>544</xdr:row>
      <xdr:rowOff>0</xdr:rowOff>
    </xdr:to>
    <xdr:sp macro="" textlink="">
      <xdr:nvSpPr>
        <xdr:cNvPr id="100" name="WordArt 12"/>
        <xdr:cNvSpPr>
          <a:spLocks noChangeArrowheads="1" noChangeShapeType="1" noTextEdit="1"/>
        </xdr:cNvSpPr>
      </xdr:nvSpPr>
      <xdr:spPr bwMode="auto">
        <a:xfrm rot="468918">
          <a:off x="5219700" y="9001125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602</xdr:row>
      <xdr:rowOff>0</xdr:rowOff>
    </xdr:from>
    <xdr:to>
      <xdr:col>5</xdr:col>
      <xdr:colOff>942975</xdr:colOff>
      <xdr:row>602</xdr:row>
      <xdr:rowOff>0</xdr:rowOff>
    </xdr:to>
    <xdr:sp macro="" textlink="">
      <xdr:nvSpPr>
        <xdr:cNvPr id="101" name="WordArt 13"/>
        <xdr:cNvSpPr>
          <a:spLocks noChangeArrowheads="1" noChangeShapeType="1" noTextEdit="1"/>
        </xdr:cNvSpPr>
      </xdr:nvSpPr>
      <xdr:spPr bwMode="auto">
        <a:xfrm>
          <a:off x="5057775" y="9942195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602</xdr:row>
      <xdr:rowOff>0</xdr:rowOff>
    </xdr:from>
    <xdr:to>
      <xdr:col>5</xdr:col>
      <xdr:colOff>904875</xdr:colOff>
      <xdr:row>602</xdr:row>
      <xdr:rowOff>0</xdr:rowOff>
    </xdr:to>
    <xdr:sp macro="" textlink="">
      <xdr:nvSpPr>
        <xdr:cNvPr id="102" name="WordArt 14"/>
        <xdr:cNvSpPr>
          <a:spLocks noChangeArrowheads="1" noChangeShapeType="1" noTextEdit="1"/>
        </xdr:cNvSpPr>
      </xdr:nvSpPr>
      <xdr:spPr bwMode="auto">
        <a:xfrm rot="468918">
          <a:off x="5219700" y="9942195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602</xdr:row>
      <xdr:rowOff>0</xdr:rowOff>
    </xdr:from>
    <xdr:to>
      <xdr:col>5</xdr:col>
      <xdr:colOff>942975</xdr:colOff>
      <xdr:row>602</xdr:row>
      <xdr:rowOff>0</xdr:rowOff>
    </xdr:to>
    <xdr:sp macro="" textlink="">
      <xdr:nvSpPr>
        <xdr:cNvPr id="103" name="WordArt 15"/>
        <xdr:cNvSpPr>
          <a:spLocks noChangeArrowheads="1" noChangeShapeType="1" noTextEdit="1"/>
        </xdr:cNvSpPr>
      </xdr:nvSpPr>
      <xdr:spPr bwMode="auto">
        <a:xfrm>
          <a:off x="5057775" y="9942195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602</xdr:row>
      <xdr:rowOff>0</xdr:rowOff>
    </xdr:from>
    <xdr:to>
      <xdr:col>5</xdr:col>
      <xdr:colOff>904875</xdr:colOff>
      <xdr:row>602</xdr:row>
      <xdr:rowOff>0</xdr:rowOff>
    </xdr:to>
    <xdr:sp macro="" textlink="">
      <xdr:nvSpPr>
        <xdr:cNvPr id="104" name="WordArt 16"/>
        <xdr:cNvSpPr>
          <a:spLocks noChangeArrowheads="1" noChangeShapeType="1" noTextEdit="1"/>
        </xdr:cNvSpPr>
      </xdr:nvSpPr>
      <xdr:spPr bwMode="auto">
        <a:xfrm rot="468918">
          <a:off x="5219700" y="9942195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603</xdr:row>
      <xdr:rowOff>0</xdr:rowOff>
    </xdr:from>
    <xdr:to>
      <xdr:col>5</xdr:col>
      <xdr:colOff>942975</xdr:colOff>
      <xdr:row>603</xdr:row>
      <xdr:rowOff>0</xdr:rowOff>
    </xdr:to>
    <xdr:sp macro="" textlink="">
      <xdr:nvSpPr>
        <xdr:cNvPr id="105" name="WordArt 17"/>
        <xdr:cNvSpPr>
          <a:spLocks noChangeArrowheads="1" noChangeShapeType="1" noTextEdit="1"/>
        </xdr:cNvSpPr>
      </xdr:nvSpPr>
      <xdr:spPr bwMode="auto">
        <a:xfrm>
          <a:off x="5057775" y="995838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603</xdr:row>
      <xdr:rowOff>0</xdr:rowOff>
    </xdr:from>
    <xdr:to>
      <xdr:col>5</xdr:col>
      <xdr:colOff>904875</xdr:colOff>
      <xdr:row>603</xdr:row>
      <xdr:rowOff>0</xdr:rowOff>
    </xdr:to>
    <xdr:sp macro="" textlink="">
      <xdr:nvSpPr>
        <xdr:cNvPr id="106" name="WordArt 18"/>
        <xdr:cNvSpPr>
          <a:spLocks noChangeArrowheads="1" noChangeShapeType="1" noTextEdit="1"/>
        </xdr:cNvSpPr>
      </xdr:nvSpPr>
      <xdr:spPr bwMode="auto">
        <a:xfrm rot="468918">
          <a:off x="5219700" y="995838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107" name="WordArt 11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108" name="WordArt 12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109" name="WordArt 13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110" name="WordArt 14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111" name="WordArt 15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112" name="WordArt 16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604</xdr:row>
      <xdr:rowOff>0</xdr:rowOff>
    </xdr:from>
    <xdr:to>
      <xdr:col>5</xdr:col>
      <xdr:colOff>942975</xdr:colOff>
      <xdr:row>604</xdr:row>
      <xdr:rowOff>0</xdr:rowOff>
    </xdr:to>
    <xdr:sp macro="" textlink="">
      <xdr:nvSpPr>
        <xdr:cNvPr id="113" name="WordArt 17"/>
        <xdr:cNvSpPr>
          <a:spLocks noChangeArrowheads="1" noChangeShapeType="1" noTextEdit="1"/>
        </xdr:cNvSpPr>
      </xdr:nvSpPr>
      <xdr:spPr bwMode="auto">
        <a:xfrm>
          <a:off x="5057775" y="997458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604</xdr:row>
      <xdr:rowOff>0</xdr:rowOff>
    </xdr:from>
    <xdr:to>
      <xdr:col>5</xdr:col>
      <xdr:colOff>904875</xdr:colOff>
      <xdr:row>604</xdr:row>
      <xdr:rowOff>0</xdr:rowOff>
    </xdr:to>
    <xdr:sp macro="" textlink="">
      <xdr:nvSpPr>
        <xdr:cNvPr id="114" name="WordArt 18"/>
        <xdr:cNvSpPr>
          <a:spLocks noChangeArrowheads="1" noChangeShapeType="1" noTextEdit="1"/>
        </xdr:cNvSpPr>
      </xdr:nvSpPr>
      <xdr:spPr bwMode="auto">
        <a:xfrm rot="468918">
          <a:off x="5219700" y="997458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701</xdr:row>
      <xdr:rowOff>0</xdr:rowOff>
    </xdr:from>
    <xdr:to>
      <xdr:col>5</xdr:col>
      <xdr:colOff>942975</xdr:colOff>
      <xdr:row>701</xdr:row>
      <xdr:rowOff>0</xdr:rowOff>
    </xdr:to>
    <xdr:sp macro="" textlink="">
      <xdr:nvSpPr>
        <xdr:cNvPr id="115" name="WordArt 13"/>
        <xdr:cNvSpPr>
          <a:spLocks noChangeArrowheads="1" noChangeShapeType="1" noTextEdit="1"/>
        </xdr:cNvSpPr>
      </xdr:nvSpPr>
      <xdr:spPr bwMode="auto">
        <a:xfrm>
          <a:off x="5057775" y="1155573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701</xdr:row>
      <xdr:rowOff>0</xdr:rowOff>
    </xdr:from>
    <xdr:to>
      <xdr:col>5</xdr:col>
      <xdr:colOff>904875</xdr:colOff>
      <xdr:row>701</xdr:row>
      <xdr:rowOff>0</xdr:rowOff>
    </xdr:to>
    <xdr:sp macro="" textlink="">
      <xdr:nvSpPr>
        <xdr:cNvPr id="116" name="WordArt 14"/>
        <xdr:cNvSpPr>
          <a:spLocks noChangeArrowheads="1" noChangeShapeType="1" noTextEdit="1"/>
        </xdr:cNvSpPr>
      </xdr:nvSpPr>
      <xdr:spPr bwMode="auto">
        <a:xfrm rot="468918">
          <a:off x="5219700" y="1155573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701</xdr:row>
      <xdr:rowOff>0</xdr:rowOff>
    </xdr:from>
    <xdr:to>
      <xdr:col>5</xdr:col>
      <xdr:colOff>942975</xdr:colOff>
      <xdr:row>701</xdr:row>
      <xdr:rowOff>0</xdr:rowOff>
    </xdr:to>
    <xdr:sp macro="" textlink="">
      <xdr:nvSpPr>
        <xdr:cNvPr id="117" name="WordArt 15"/>
        <xdr:cNvSpPr>
          <a:spLocks noChangeArrowheads="1" noChangeShapeType="1" noTextEdit="1"/>
        </xdr:cNvSpPr>
      </xdr:nvSpPr>
      <xdr:spPr bwMode="auto">
        <a:xfrm>
          <a:off x="5057775" y="1155573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701</xdr:row>
      <xdr:rowOff>0</xdr:rowOff>
    </xdr:from>
    <xdr:to>
      <xdr:col>5</xdr:col>
      <xdr:colOff>904875</xdr:colOff>
      <xdr:row>701</xdr:row>
      <xdr:rowOff>0</xdr:rowOff>
    </xdr:to>
    <xdr:sp macro="" textlink="">
      <xdr:nvSpPr>
        <xdr:cNvPr id="118" name="WordArt 16"/>
        <xdr:cNvSpPr>
          <a:spLocks noChangeArrowheads="1" noChangeShapeType="1" noTextEdit="1"/>
        </xdr:cNvSpPr>
      </xdr:nvSpPr>
      <xdr:spPr bwMode="auto">
        <a:xfrm rot="468918">
          <a:off x="5219700" y="1155573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701</xdr:row>
      <xdr:rowOff>0</xdr:rowOff>
    </xdr:from>
    <xdr:to>
      <xdr:col>5</xdr:col>
      <xdr:colOff>942975</xdr:colOff>
      <xdr:row>701</xdr:row>
      <xdr:rowOff>0</xdr:rowOff>
    </xdr:to>
    <xdr:sp macro="" textlink="">
      <xdr:nvSpPr>
        <xdr:cNvPr id="119" name="WordArt 17"/>
        <xdr:cNvSpPr>
          <a:spLocks noChangeArrowheads="1" noChangeShapeType="1" noTextEdit="1"/>
        </xdr:cNvSpPr>
      </xdr:nvSpPr>
      <xdr:spPr bwMode="auto">
        <a:xfrm>
          <a:off x="5057775" y="1155573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701</xdr:row>
      <xdr:rowOff>0</xdr:rowOff>
    </xdr:from>
    <xdr:to>
      <xdr:col>5</xdr:col>
      <xdr:colOff>904875</xdr:colOff>
      <xdr:row>701</xdr:row>
      <xdr:rowOff>0</xdr:rowOff>
    </xdr:to>
    <xdr:sp macro="" textlink="">
      <xdr:nvSpPr>
        <xdr:cNvPr id="120" name="WordArt 18"/>
        <xdr:cNvSpPr>
          <a:spLocks noChangeArrowheads="1" noChangeShapeType="1" noTextEdit="1"/>
        </xdr:cNvSpPr>
      </xdr:nvSpPr>
      <xdr:spPr bwMode="auto">
        <a:xfrm rot="468918">
          <a:off x="5219700" y="1155573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605</xdr:row>
      <xdr:rowOff>0</xdr:rowOff>
    </xdr:from>
    <xdr:to>
      <xdr:col>5</xdr:col>
      <xdr:colOff>942975</xdr:colOff>
      <xdr:row>605</xdr:row>
      <xdr:rowOff>0</xdr:rowOff>
    </xdr:to>
    <xdr:sp macro="" textlink="">
      <xdr:nvSpPr>
        <xdr:cNvPr id="121" name="WordArt 19"/>
        <xdr:cNvSpPr>
          <a:spLocks noChangeArrowheads="1" noChangeShapeType="1" noTextEdit="1"/>
        </xdr:cNvSpPr>
      </xdr:nvSpPr>
      <xdr:spPr bwMode="auto">
        <a:xfrm>
          <a:off x="5057775" y="999077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605</xdr:row>
      <xdr:rowOff>0</xdr:rowOff>
    </xdr:from>
    <xdr:to>
      <xdr:col>5</xdr:col>
      <xdr:colOff>904875</xdr:colOff>
      <xdr:row>605</xdr:row>
      <xdr:rowOff>0</xdr:rowOff>
    </xdr:to>
    <xdr:sp macro="" textlink="">
      <xdr:nvSpPr>
        <xdr:cNvPr id="122" name="WordArt 20"/>
        <xdr:cNvSpPr>
          <a:spLocks noChangeArrowheads="1" noChangeShapeType="1" noTextEdit="1"/>
        </xdr:cNvSpPr>
      </xdr:nvSpPr>
      <xdr:spPr bwMode="auto">
        <a:xfrm rot="468918">
          <a:off x="5219700" y="999077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605</xdr:row>
      <xdr:rowOff>0</xdr:rowOff>
    </xdr:from>
    <xdr:to>
      <xdr:col>5</xdr:col>
      <xdr:colOff>942975</xdr:colOff>
      <xdr:row>605</xdr:row>
      <xdr:rowOff>0</xdr:rowOff>
    </xdr:to>
    <xdr:sp macro="" textlink="">
      <xdr:nvSpPr>
        <xdr:cNvPr id="123" name="WordArt 21"/>
        <xdr:cNvSpPr>
          <a:spLocks noChangeArrowheads="1" noChangeShapeType="1" noTextEdit="1"/>
        </xdr:cNvSpPr>
      </xdr:nvSpPr>
      <xdr:spPr bwMode="auto">
        <a:xfrm>
          <a:off x="5057775" y="999077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605</xdr:row>
      <xdr:rowOff>0</xdr:rowOff>
    </xdr:from>
    <xdr:to>
      <xdr:col>5</xdr:col>
      <xdr:colOff>904875</xdr:colOff>
      <xdr:row>605</xdr:row>
      <xdr:rowOff>0</xdr:rowOff>
    </xdr:to>
    <xdr:sp macro="" textlink="">
      <xdr:nvSpPr>
        <xdr:cNvPr id="124" name="WordArt 22"/>
        <xdr:cNvSpPr>
          <a:spLocks noChangeArrowheads="1" noChangeShapeType="1" noTextEdit="1"/>
        </xdr:cNvSpPr>
      </xdr:nvSpPr>
      <xdr:spPr bwMode="auto">
        <a:xfrm rot="468918">
          <a:off x="5219700" y="999077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605</xdr:row>
      <xdr:rowOff>0</xdr:rowOff>
    </xdr:from>
    <xdr:to>
      <xdr:col>5</xdr:col>
      <xdr:colOff>942975</xdr:colOff>
      <xdr:row>605</xdr:row>
      <xdr:rowOff>0</xdr:rowOff>
    </xdr:to>
    <xdr:sp macro="" textlink="">
      <xdr:nvSpPr>
        <xdr:cNvPr id="125" name="WordArt 23"/>
        <xdr:cNvSpPr>
          <a:spLocks noChangeArrowheads="1" noChangeShapeType="1" noTextEdit="1"/>
        </xdr:cNvSpPr>
      </xdr:nvSpPr>
      <xdr:spPr bwMode="auto">
        <a:xfrm>
          <a:off x="5057775" y="999077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605</xdr:row>
      <xdr:rowOff>0</xdr:rowOff>
    </xdr:from>
    <xdr:to>
      <xdr:col>5</xdr:col>
      <xdr:colOff>904875</xdr:colOff>
      <xdr:row>605</xdr:row>
      <xdr:rowOff>0</xdr:rowOff>
    </xdr:to>
    <xdr:sp macro="" textlink="">
      <xdr:nvSpPr>
        <xdr:cNvPr id="126" name="WordArt 24"/>
        <xdr:cNvSpPr>
          <a:spLocks noChangeArrowheads="1" noChangeShapeType="1" noTextEdit="1"/>
        </xdr:cNvSpPr>
      </xdr:nvSpPr>
      <xdr:spPr bwMode="auto">
        <a:xfrm rot="468918">
          <a:off x="5219700" y="999077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605</xdr:row>
      <xdr:rowOff>0</xdr:rowOff>
    </xdr:from>
    <xdr:to>
      <xdr:col>5</xdr:col>
      <xdr:colOff>942975</xdr:colOff>
      <xdr:row>605</xdr:row>
      <xdr:rowOff>0</xdr:rowOff>
    </xdr:to>
    <xdr:sp macro="" textlink="">
      <xdr:nvSpPr>
        <xdr:cNvPr id="127" name="WordArt 25"/>
        <xdr:cNvSpPr>
          <a:spLocks noChangeArrowheads="1" noChangeShapeType="1" noTextEdit="1"/>
        </xdr:cNvSpPr>
      </xdr:nvSpPr>
      <xdr:spPr bwMode="auto">
        <a:xfrm>
          <a:off x="5057775" y="999077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605</xdr:row>
      <xdr:rowOff>0</xdr:rowOff>
    </xdr:from>
    <xdr:to>
      <xdr:col>5</xdr:col>
      <xdr:colOff>904875</xdr:colOff>
      <xdr:row>605</xdr:row>
      <xdr:rowOff>0</xdr:rowOff>
    </xdr:to>
    <xdr:sp macro="" textlink="">
      <xdr:nvSpPr>
        <xdr:cNvPr id="128" name="WordArt 26"/>
        <xdr:cNvSpPr>
          <a:spLocks noChangeArrowheads="1" noChangeShapeType="1" noTextEdit="1"/>
        </xdr:cNvSpPr>
      </xdr:nvSpPr>
      <xdr:spPr bwMode="auto">
        <a:xfrm rot="468918">
          <a:off x="5219700" y="999077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702</xdr:row>
      <xdr:rowOff>0</xdr:rowOff>
    </xdr:from>
    <xdr:to>
      <xdr:col>5</xdr:col>
      <xdr:colOff>942975</xdr:colOff>
      <xdr:row>702</xdr:row>
      <xdr:rowOff>0</xdr:rowOff>
    </xdr:to>
    <xdr:sp macro="" textlink="">
      <xdr:nvSpPr>
        <xdr:cNvPr id="129" name="WordArt 11"/>
        <xdr:cNvSpPr>
          <a:spLocks noChangeArrowheads="1" noChangeShapeType="1" noTextEdit="1"/>
        </xdr:cNvSpPr>
      </xdr:nvSpPr>
      <xdr:spPr bwMode="auto">
        <a:xfrm>
          <a:off x="5057775" y="1157192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702</xdr:row>
      <xdr:rowOff>0</xdr:rowOff>
    </xdr:from>
    <xdr:to>
      <xdr:col>5</xdr:col>
      <xdr:colOff>904875</xdr:colOff>
      <xdr:row>702</xdr:row>
      <xdr:rowOff>0</xdr:rowOff>
    </xdr:to>
    <xdr:sp macro="" textlink="">
      <xdr:nvSpPr>
        <xdr:cNvPr id="130" name="WordArt 12"/>
        <xdr:cNvSpPr>
          <a:spLocks noChangeArrowheads="1" noChangeShapeType="1" noTextEdit="1"/>
        </xdr:cNvSpPr>
      </xdr:nvSpPr>
      <xdr:spPr bwMode="auto">
        <a:xfrm rot="468918">
          <a:off x="5219700" y="1157192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690</xdr:row>
      <xdr:rowOff>0</xdr:rowOff>
    </xdr:from>
    <xdr:to>
      <xdr:col>5</xdr:col>
      <xdr:colOff>942975</xdr:colOff>
      <xdr:row>690</xdr:row>
      <xdr:rowOff>0</xdr:rowOff>
    </xdr:to>
    <xdr:sp macro="" textlink="">
      <xdr:nvSpPr>
        <xdr:cNvPr id="131" name="WordArt 11"/>
        <xdr:cNvSpPr>
          <a:spLocks noChangeArrowheads="1" noChangeShapeType="1" noTextEdit="1"/>
        </xdr:cNvSpPr>
      </xdr:nvSpPr>
      <xdr:spPr bwMode="auto">
        <a:xfrm>
          <a:off x="5057775" y="1137761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690</xdr:row>
      <xdr:rowOff>0</xdr:rowOff>
    </xdr:from>
    <xdr:to>
      <xdr:col>5</xdr:col>
      <xdr:colOff>904875</xdr:colOff>
      <xdr:row>690</xdr:row>
      <xdr:rowOff>0</xdr:rowOff>
    </xdr:to>
    <xdr:sp macro="" textlink="">
      <xdr:nvSpPr>
        <xdr:cNvPr id="132" name="WordArt 12"/>
        <xdr:cNvSpPr>
          <a:spLocks noChangeArrowheads="1" noChangeShapeType="1" noTextEdit="1"/>
        </xdr:cNvSpPr>
      </xdr:nvSpPr>
      <xdr:spPr bwMode="auto">
        <a:xfrm rot="468918">
          <a:off x="5219700" y="1137761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174</xdr:row>
      <xdr:rowOff>0</xdr:rowOff>
    </xdr:from>
    <xdr:to>
      <xdr:col>5</xdr:col>
      <xdr:colOff>942975</xdr:colOff>
      <xdr:row>174</xdr:row>
      <xdr:rowOff>0</xdr:rowOff>
    </xdr:to>
    <xdr:sp macro="" textlink="">
      <xdr:nvSpPr>
        <xdr:cNvPr id="133" name="WordArt 11"/>
        <xdr:cNvSpPr>
          <a:spLocks noChangeArrowheads="1" noChangeShapeType="1" noTextEdit="1"/>
        </xdr:cNvSpPr>
      </xdr:nvSpPr>
      <xdr:spPr bwMode="auto">
        <a:xfrm>
          <a:off x="5057775" y="279749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174</xdr:row>
      <xdr:rowOff>0</xdr:rowOff>
    </xdr:from>
    <xdr:to>
      <xdr:col>5</xdr:col>
      <xdr:colOff>904875</xdr:colOff>
      <xdr:row>174</xdr:row>
      <xdr:rowOff>0</xdr:rowOff>
    </xdr:to>
    <xdr:sp macro="" textlink="">
      <xdr:nvSpPr>
        <xdr:cNvPr id="134" name="WordArt 12"/>
        <xdr:cNvSpPr>
          <a:spLocks noChangeArrowheads="1" noChangeShapeType="1" noTextEdit="1"/>
        </xdr:cNvSpPr>
      </xdr:nvSpPr>
      <xdr:spPr bwMode="auto">
        <a:xfrm rot="468918">
          <a:off x="5219700" y="279749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191</xdr:row>
      <xdr:rowOff>0</xdr:rowOff>
    </xdr:from>
    <xdr:to>
      <xdr:col>5</xdr:col>
      <xdr:colOff>942975</xdr:colOff>
      <xdr:row>191</xdr:row>
      <xdr:rowOff>0</xdr:rowOff>
    </xdr:to>
    <xdr:sp macro="" textlink="">
      <xdr:nvSpPr>
        <xdr:cNvPr id="135" name="WordArt 11"/>
        <xdr:cNvSpPr>
          <a:spLocks noChangeArrowheads="1" noChangeShapeType="1" noTextEdit="1"/>
        </xdr:cNvSpPr>
      </xdr:nvSpPr>
      <xdr:spPr bwMode="auto">
        <a:xfrm>
          <a:off x="5057775" y="307467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191</xdr:row>
      <xdr:rowOff>0</xdr:rowOff>
    </xdr:from>
    <xdr:to>
      <xdr:col>5</xdr:col>
      <xdr:colOff>904875</xdr:colOff>
      <xdr:row>191</xdr:row>
      <xdr:rowOff>0</xdr:rowOff>
    </xdr:to>
    <xdr:sp macro="" textlink="">
      <xdr:nvSpPr>
        <xdr:cNvPr id="136" name="WordArt 12"/>
        <xdr:cNvSpPr>
          <a:spLocks noChangeArrowheads="1" noChangeShapeType="1" noTextEdit="1"/>
        </xdr:cNvSpPr>
      </xdr:nvSpPr>
      <xdr:spPr bwMode="auto">
        <a:xfrm rot="468918">
          <a:off x="5219700" y="307467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1838325</xdr:colOff>
      <xdr:row>173</xdr:row>
      <xdr:rowOff>257175</xdr:rowOff>
    </xdr:from>
    <xdr:to>
      <xdr:col>1</xdr:col>
      <xdr:colOff>2266950</xdr:colOff>
      <xdr:row>174</xdr:row>
      <xdr:rowOff>114300</xdr:rowOff>
    </xdr:to>
    <xdr:sp macro="" textlink="">
      <xdr:nvSpPr>
        <xdr:cNvPr id="137" name="WordArt 203"/>
        <xdr:cNvSpPr>
          <a:spLocks noChangeArrowheads="1" noChangeShapeType="1" noTextEdit="1"/>
        </xdr:cNvSpPr>
      </xdr:nvSpPr>
      <xdr:spPr bwMode="auto">
        <a:xfrm>
          <a:off x="2152650" y="27974925"/>
          <a:ext cx="428625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3366"/>
              </a:solidFill>
              <a:latin typeface="Arial Black"/>
            </a:rPr>
            <a:t>(002)</a:t>
          </a:r>
        </a:p>
      </xdr:txBody>
    </xdr:sp>
    <xdr:clientData/>
  </xdr:twoCellAnchor>
  <xdr:twoCellAnchor>
    <xdr:from>
      <xdr:col>4</xdr:col>
      <xdr:colOff>257175</xdr:colOff>
      <xdr:row>190</xdr:row>
      <xdr:rowOff>76200</xdr:rowOff>
    </xdr:from>
    <xdr:to>
      <xdr:col>4</xdr:col>
      <xdr:colOff>714375</xdr:colOff>
      <xdr:row>191</xdr:row>
      <xdr:rowOff>114300</xdr:rowOff>
    </xdr:to>
    <xdr:sp macro="" textlink="">
      <xdr:nvSpPr>
        <xdr:cNvPr id="138" name="WordArt 203"/>
        <xdr:cNvSpPr>
          <a:spLocks noChangeArrowheads="1" noChangeShapeType="1" noTextEdit="1"/>
        </xdr:cNvSpPr>
      </xdr:nvSpPr>
      <xdr:spPr bwMode="auto">
        <a:xfrm>
          <a:off x="4410075" y="30660975"/>
          <a:ext cx="457200" cy="2000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3366"/>
              </a:solidFill>
              <a:latin typeface="Arial Black"/>
            </a:rPr>
            <a:t>(002)</a:t>
          </a:r>
        </a:p>
      </xdr:txBody>
    </xdr:sp>
    <xdr:clientData/>
  </xdr:twoCellAnchor>
  <xdr:twoCellAnchor>
    <xdr:from>
      <xdr:col>2</xdr:col>
      <xdr:colOff>66675</xdr:colOff>
      <xdr:row>209</xdr:row>
      <xdr:rowOff>66675</xdr:rowOff>
    </xdr:from>
    <xdr:to>
      <xdr:col>3</xdr:col>
      <xdr:colOff>57150</xdr:colOff>
      <xdr:row>210</xdr:row>
      <xdr:rowOff>114300</xdr:rowOff>
    </xdr:to>
    <xdr:sp macro="" textlink="">
      <xdr:nvSpPr>
        <xdr:cNvPr id="139" name="WordArt 203"/>
        <xdr:cNvSpPr>
          <a:spLocks noChangeArrowheads="1" noChangeShapeType="1"/>
        </xdr:cNvSpPr>
      </xdr:nvSpPr>
      <xdr:spPr bwMode="auto">
        <a:xfrm>
          <a:off x="3228975" y="33728025"/>
          <a:ext cx="457200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3366"/>
              </a:solidFill>
              <a:latin typeface="Arial Black"/>
            </a:rPr>
            <a:t>(002)</a:t>
          </a:r>
        </a:p>
      </xdr:txBody>
    </xdr:sp>
    <xdr:clientData/>
  </xdr:twoCellAnchor>
  <xdr:twoCellAnchor>
    <xdr:from>
      <xdr:col>2</xdr:col>
      <xdr:colOff>114300</xdr:colOff>
      <xdr:row>219</xdr:row>
      <xdr:rowOff>123825</xdr:rowOff>
    </xdr:from>
    <xdr:to>
      <xdr:col>3</xdr:col>
      <xdr:colOff>104775</xdr:colOff>
      <xdr:row>220</xdr:row>
      <xdr:rowOff>200025</xdr:rowOff>
    </xdr:to>
    <xdr:sp macro="" textlink="">
      <xdr:nvSpPr>
        <xdr:cNvPr id="140" name="WordArt 203"/>
        <xdr:cNvSpPr>
          <a:spLocks noChangeArrowheads="1" noChangeShapeType="1"/>
        </xdr:cNvSpPr>
      </xdr:nvSpPr>
      <xdr:spPr bwMode="auto">
        <a:xfrm>
          <a:off x="3276600" y="35404425"/>
          <a:ext cx="457200" cy="2000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3366"/>
              </a:solidFill>
              <a:latin typeface="Arial Black"/>
            </a:rPr>
            <a:t>(002)</a:t>
          </a:r>
        </a:p>
      </xdr:txBody>
    </xdr:sp>
    <xdr:clientData/>
  </xdr:twoCellAnchor>
  <xdr:twoCellAnchor>
    <xdr:from>
      <xdr:col>2</xdr:col>
      <xdr:colOff>85725</xdr:colOff>
      <xdr:row>301</xdr:row>
      <xdr:rowOff>28575</xdr:rowOff>
    </xdr:from>
    <xdr:to>
      <xdr:col>3</xdr:col>
      <xdr:colOff>76200</xdr:colOff>
      <xdr:row>301</xdr:row>
      <xdr:rowOff>266700</xdr:rowOff>
    </xdr:to>
    <xdr:sp macro="" textlink="">
      <xdr:nvSpPr>
        <xdr:cNvPr id="141" name="WordArt 203"/>
        <xdr:cNvSpPr>
          <a:spLocks noChangeArrowheads="1" noChangeShapeType="1"/>
        </xdr:cNvSpPr>
      </xdr:nvSpPr>
      <xdr:spPr bwMode="auto">
        <a:xfrm>
          <a:off x="3248025" y="48910875"/>
          <a:ext cx="457200" cy="1333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3366"/>
              </a:solidFill>
              <a:latin typeface="Arial Black"/>
            </a:rPr>
            <a:t>(002)</a:t>
          </a:r>
        </a:p>
      </xdr:txBody>
    </xdr:sp>
    <xdr:clientData/>
  </xdr:twoCellAnchor>
  <xdr:twoCellAnchor>
    <xdr:from>
      <xdr:col>4</xdr:col>
      <xdr:colOff>104775</xdr:colOff>
      <xdr:row>543</xdr:row>
      <xdr:rowOff>66675</xdr:rowOff>
    </xdr:from>
    <xdr:to>
      <xdr:col>4</xdr:col>
      <xdr:colOff>561975</xdr:colOff>
      <xdr:row>544</xdr:row>
      <xdr:rowOff>114300</xdr:rowOff>
    </xdr:to>
    <xdr:sp macro="" textlink="">
      <xdr:nvSpPr>
        <xdr:cNvPr id="142" name="WordArt 203"/>
        <xdr:cNvSpPr>
          <a:spLocks noChangeArrowheads="1" noChangeShapeType="1"/>
        </xdr:cNvSpPr>
      </xdr:nvSpPr>
      <xdr:spPr bwMode="auto">
        <a:xfrm>
          <a:off x="4257675" y="89916000"/>
          <a:ext cx="457200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3366"/>
              </a:solidFill>
              <a:latin typeface="Arial Black"/>
            </a:rPr>
            <a:t>(021)</a:t>
          </a:r>
        </a:p>
      </xdr:txBody>
    </xdr:sp>
    <xdr:clientData/>
  </xdr:twoCellAnchor>
  <xdr:twoCellAnchor>
    <xdr:from>
      <xdr:col>4</xdr:col>
      <xdr:colOff>123825</xdr:colOff>
      <xdr:row>689</xdr:row>
      <xdr:rowOff>104775</xdr:rowOff>
    </xdr:from>
    <xdr:to>
      <xdr:col>4</xdr:col>
      <xdr:colOff>581025</xdr:colOff>
      <xdr:row>690</xdr:row>
      <xdr:rowOff>152400</xdr:rowOff>
    </xdr:to>
    <xdr:sp macro="" textlink="">
      <xdr:nvSpPr>
        <xdr:cNvPr id="143" name="WordArt 203"/>
        <xdr:cNvSpPr>
          <a:spLocks noChangeArrowheads="1" noChangeShapeType="1"/>
        </xdr:cNvSpPr>
      </xdr:nvSpPr>
      <xdr:spPr bwMode="auto">
        <a:xfrm>
          <a:off x="4276725" y="113718975"/>
          <a:ext cx="457200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3366"/>
              </a:solidFill>
              <a:latin typeface="Arial Black"/>
            </a:rPr>
            <a:t>(021)</a:t>
          </a:r>
        </a:p>
      </xdr:txBody>
    </xdr:sp>
    <xdr:clientData/>
  </xdr:twoCellAnchor>
  <xdr:twoCellAnchor>
    <xdr:from>
      <xdr:col>3</xdr:col>
      <xdr:colOff>371475</xdr:colOff>
      <xdr:row>355</xdr:row>
      <xdr:rowOff>38100</xdr:rowOff>
    </xdr:from>
    <xdr:to>
      <xdr:col>4</xdr:col>
      <xdr:colOff>381000</xdr:colOff>
      <xdr:row>355</xdr:row>
      <xdr:rowOff>276225</xdr:rowOff>
    </xdr:to>
    <xdr:sp macro="" textlink="">
      <xdr:nvSpPr>
        <xdr:cNvPr id="144" name="WordArt 203"/>
        <xdr:cNvSpPr>
          <a:spLocks noChangeArrowheads="1" noChangeShapeType="1"/>
        </xdr:cNvSpPr>
      </xdr:nvSpPr>
      <xdr:spPr bwMode="auto">
        <a:xfrm>
          <a:off x="4000500" y="57931050"/>
          <a:ext cx="533400" cy="123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3366"/>
              </a:solidFill>
              <a:latin typeface="Arial Black"/>
            </a:rPr>
            <a:t>(002)</a:t>
          </a:r>
        </a:p>
      </xdr:txBody>
    </xdr:sp>
    <xdr:clientData/>
  </xdr:twoCellAnchor>
  <xdr:twoCellAnchor>
    <xdr:from>
      <xdr:col>0</xdr:col>
      <xdr:colOff>0</xdr:colOff>
      <xdr:row>641</xdr:row>
      <xdr:rowOff>114300</xdr:rowOff>
    </xdr:from>
    <xdr:to>
      <xdr:col>5</xdr:col>
      <xdr:colOff>561975</xdr:colOff>
      <xdr:row>684</xdr:row>
      <xdr:rowOff>133350</xdr:rowOff>
    </xdr:to>
    <xdr:sp macro="" textlink="">
      <xdr:nvSpPr>
        <xdr:cNvPr id="145" name="Line 161"/>
        <xdr:cNvSpPr>
          <a:spLocks noChangeShapeType="1"/>
        </xdr:cNvSpPr>
      </xdr:nvSpPr>
      <xdr:spPr bwMode="auto">
        <a:xfrm flipV="1">
          <a:off x="0" y="105879900"/>
          <a:ext cx="556260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641</xdr:row>
      <xdr:rowOff>85725</xdr:rowOff>
    </xdr:from>
    <xdr:to>
      <xdr:col>5</xdr:col>
      <xdr:colOff>219075</xdr:colOff>
      <xdr:row>671</xdr:row>
      <xdr:rowOff>47625</xdr:rowOff>
    </xdr:to>
    <xdr:sp macro="" textlink="">
      <xdr:nvSpPr>
        <xdr:cNvPr id="146" name="Line 162"/>
        <xdr:cNvSpPr>
          <a:spLocks noChangeShapeType="1"/>
        </xdr:cNvSpPr>
      </xdr:nvSpPr>
      <xdr:spPr bwMode="auto">
        <a:xfrm>
          <a:off x="1238250" y="105851325"/>
          <a:ext cx="3981450" cy="481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104775</xdr:colOff>
      <xdr:row>372</xdr:row>
      <xdr:rowOff>66675</xdr:rowOff>
    </xdr:from>
    <xdr:to>
      <xdr:col>3</xdr:col>
      <xdr:colOff>95250</xdr:colOff>
      <xdr:row>374</xdr:row>
      <xdr:rowOff>9525</xdr:rowOff>
    </xdr:to>
    <xdr:sp macro="" textlink="">
      <xdr:nvSpPr>
        <xdr:cNvPr id="147" name="WordArt 203"/>
        <xdr:cNvSpPr>
          <a:spLocks noChangeArrowheads="1" noChangeShapeType="1"/>
        </xdr:cNvSpPr>
      </xdr:nvSpPr>
      <xdr:spPr bwMode="auto">
        <a:xfrm>
          <a:off x="3267075" y="60912375"/>
          <a:ext cx="457200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3366"/>
              </a:solidFill>
              <a:latin typeface="Arial Black"/>
            </a:rPr>
            <a:t>(002)</a:t>
          </a:r>
        </a:p>
      </xdr:txBody>
    </xdr:sp>
    <xdr:clientData/>
  </xdr:twoCellAnchor>
  <xdr:twoCellAnchor>
    <xdr:from>
      <xdr:col>5</xdr:col>
      <xdr:colOff>57150</xdr:colOff>
      <xdr:row>88</xdr:row>
      <xdr:rowOff>0</xdr:rowOff>
    </xdr:from>
    <xdr:to>
      <xdr:col>5</xdr:col>
      <xdr:colOff>942975</xdr:colOff>
      <xdr:row>88</xdr:row>
      <xdr:rowOff>0</xdr:rowOff>
    </xdr:to>
    <xdr:sp macro="" textlink="">
      <xdr:nvSpPr>
        <xdr:cNvPr id="148" name="WordArt 9"/>
        <xdr:cNvSpPr>
          <a:spLocks noChangeArrowheads="1" noChangeShapeType="1" noTextEdit="1"/>
        </xdr:cNvSpPr>
      </xdr:nvSpPr>
      <xdr:spPr bwMode="auto">
        <a:xfrm>
          <a:off x="5057775" y="137826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88</xdr:row>
      <xdr:rowOff>0</xdr:rowOff>
    </xdr:from>
    <xdr:to>
      <xdr:col>5</xdr:col>
      <xdr:colOff>904875</xdr:colOff>
      <xdr:row>88</xdr:row>
      <xdr:rowOff>0</xdr:rowOff>
    </xdr:to>
    <xdr:sp macro="" textlink="">
      <xdr:nvSpPr>
        <xdr:cNvPr id="149" name="WordArt 10"/>
        <xdr:cNvSpPr>
          <a:spLocks noChangeArrowheads="1" noChangeShapeType="1" noTextEdit="1"/>
        </xdr:cNvSpPr>
      </xdr:nvSpPr>
      <xdr:spPr bwMode="auto">
        <a:xfrm rot="468918">
          <a:off x="5219700" y="137826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90</xdr:row>
      <xdr:rowOff>0</xdr:rowOff>
    </xdr:from>
    <xdr:to>
      <xdr:col>5</xdr:col>
      <xdr:colOff>942975</xdr:colOff>
      <xdr:row>90</xdr:row>
      <xdr:rowOff>0</xdr:rowOff>
    </xdr:to>
    <xdr:sp macro="" textlink="">
      <xdr:nvSpPr>
        <xdr:cNvPr id="150" name="WordArt 11"/>
        <xdr:cNvSpPr>
          <a:spLocks noChangeArrowheads="1" noChangeShapeType="1" noTextEdit="1"/>
        </xdr:cNvSpPr>
      </xdr:nvSpPr>
      <xdr:spPr bwMode="auto">
        <a:xfrm>
          <a:off x="5057775" y="1410652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90</xdr:row>
      <xdr:rowOff>0</xdr:rowOff>
    </xdr:from>
    <xdr:to>
      <xdr:col>5</xdr:col>
      <xdr:colOff>904875</xdr:colOff>
      <xdr:row>90</xdr:row>
      <xdr:rowOff>0</xdr:rowOff>
    </xdr:to>
    <xdr:sp macro="" textlink="">
      <xdr:nvSpPr>
        <xdr:cNvPr id="151" name="WordArt 12"/>
        <xdr:cNvSpPr>
          <a:spLocks noChangeArrowheads="1" noChangeShapeType="1" noTextEdit="1"/>
        </xdr:cNvSpPr>
      </xdr:nvSpPr>
      <xdr:spPr bwMode="auto">
        <a:xfrm rot="468918">
          <a:off x="5219700" y="1410652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132</xdr:row>
      <xdr:rowOff>0</xdr:rowOff>
    </xdr:from>
    <xdr:to>
      <xdr:col>5</xdr:col>
      <xdr:colOff>942975</xdr:colOff>
      <xdr:row>132</xdr:row>
      <xdr:rowOff>0</xdr:rowOff>
    </xdr:to>
    <xdr:sp macro="" textlink="">
      <xdr:nvSpPr>
        <xdr:cNvPr id="152" name="WordArt 13"/>
        <xdr:cNvSpPr>
          <a:spLocks noChangeArrowheads="1" noChangeShapeType="1" noTextEdit="1"/>
        </xdr:cNvSpPr>
      </xdr:nvSpPr>
      <xdr:spPr bwMode="auto">
        <a:xfrm>
          <a:off x="5057775" y="209073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132</xdr:row>
      <xdr:rowOff>0</xdr:rowOff>
    </xdr:from>
    <xdr:to>
      <xdr:col>5</xdr:col>
      <xdr:colOff>904875</xdr:colOff>
      <xdr:row>132</xdr:row>
      <xdr:rowOff>0</xdr:rowOff>
    </xdr:to>
    <xdr:sp macro="" textlink="">
      <xdr:nvSpPr>
        <xdr:cNvPr id="153" name="WordArt 14"/>
        <xdr:cNvSpPr>
          <a:spLocks noChangeArrowheads="1" noChangeShapeType="1" noTextEdit="1"/>
        </xdr:cNvSpPr>
      </xdr:nvSpPr>
      <xdr:spPr bwMode="auto">
        <a:xfrm rot="468918">
          <a:off x="5219700" y="209073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132</xdr:row>
      <xdr:rowOff>0</xdr:rowOff>
    </xdr:from>
    <xdr:to>
      <xdr:col>5</xdr:col>
      <xdr:colOff>942975</xdr:colOff>
      <xdr:row>132</xdr:row>
      <xdr:rowOff>0</xdr:rowOff>
    </xdr:to>
    <xdr:sp macro="" textlink="">
      <xdr:nvSpPr>
        <xdr:cNvPr id="154" name="WordArt 15"/>
        <xdr:cNvSpPr>
          <a:spLocks noChangeArrowheads="1" noChangeShapeType="1" noTextEdit="1"/>
        </xdr:cNvSpPr>
      </xdr:nvSpPr>
      <xdr:spPr bwMode="auto">
        <a:xfrm>
          <a:off x="5057775" y="20907375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132</xdr:row>
      <xdr:rowOff>0</xdr:rowOff>
    </xdr:from>
    <xdr:to>
      <xdr:col>5</xdr:col>
      <xdr:colOff>904875</xdr:colOff>
      <xdr:row>132</xdr:row>
      <xdr:rowOff>0</xdr:rowOff>
    </xdr:to>
    <xdr:sp macro="" textlink="">
      <xdr:nvSpPr>
        <xdr:cNvPr id="155" name="WordArt 16"/>
        <xdr:cNvSpPr>
          <a:spLocks noChangeArrowheads="1" noChangeShapeType="1" noTextEdit="1"/>
        </xdr:cNvSpPr>
      </xdr:nvSpPr>
      <xdr:spPr bwMode="auto">
        <a:xfrm rot="468918">
          <a:off x="5219700" y="20907375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133</xdr:row>
      <xdr:rowOff>0</xdr:rowOff>
    </xdr:from>
    <xdr:to>
      <xdr:col>5</xdr:col>
      <xdr:colOff>942975</xdr:colOff>
      <xdr:row>133</xdr:row>
      <xdr:rowOff>0</xdr:rowOff>
    </xdr:to>
    <xdr:sp macro="" textlink="">
      <xdr:nvSpPr>
        <xdr:cNvPr id="156" name="WordArt 17"/>
        <xdr:cNvSpPr>
          <a:spLocks noChangeArrowheads="1" noChangeShapeType="1" noTextEdit="1"/>
        </xdr:cNvSpPr>
      </xdr:nvSpPr>
      <xdr:spPr bwMode="auto">
        <a:xfrm>
          <a:off x="5057775" y="210693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133</xdr:row>
      <xdr:rowOff>0</xdr:rowOff>
    </xdr:from>
    <xdr:to>
      <xdr:col>5</xdr:col>
      <xdr:colOff>904875</xdr:colOff>
      <xdr:row>133</xdr:row>
      <xdr:rowOff>0</xdr:rowOff>
    </xdr:to>
    <xdr:sp macro="" textlink="">
      <xdr:nvSpPr>
        <xdr:cNvPr id="157" name="WordArt 18"/>
        <xdr:cNvSpPr>
          <a:spLocks noChangeArrowheads="1" noChangeShapeType="1" noTextEdit="1"/>
        </xdr:cNvSpPr>
      </xdr:nvSpPr>
      <xdr:spPr bwMode="auto">
        <a:xfrm rot="468918">
          <a:off x="5219700" y="210693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4</xdr:col>
      <xdr:colOff>647700</xdr:colOff>
      <xdr:row>88</xdr:row>
      <xdr:rowOff>0</xdr:rowOff>
    </xdr:to>
    <xdr:sp macro="" textlink="">
      <xdr:nvSpPr>
        <xdr:cNvPr id="158" name="WordArt 180"/>
        <xdr:cNvSpPr>
          <a:spLocks noChangeArrowheads="1" noChangeShapeType="1" noTextEdit="1"/>
        </xdr:cNvSpPr>
      </xdr:nvSpPr>
      <xdr:spPr bwMode="auto">
        <a:xfrm>
          <a:off x="0" y="13782675"/>
          <a:ext cx="48006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SG" sz="1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57150</xdr:colOff>
      <xdr:row>89</xdr:row>
      <xdr:rowOff>0</xdr:rowOff>
    </xdr:from>
    <xdr:to>
      <xdr:col>5</xdr:col>
      <xdr:colOff>942975</xdr:colOff>
      <xdr:row>89</xdr:row>
      <xdr:rowOff>0</xdr:rowOff>
    </xdr:to>
    <xdr:sp macro="" textlink="">
      <xdr:nvSpPr>
        <xdr:cNvPr id="159" name="WordArt 11"/>
        <xdr:cNvSpPr>
          <a:spLocks noChangeArrowheads="1" noChangeShapeType="1" noTextEdit="1"/>
        </xdr:cNvSpPr>
      </xdr:nvSpPr>
      <xdr:spPr bwMode="auto">
        <a:xfrm>
          <a:off x="5057775" y="139446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219075</xdr:colOff>
      <xdr:row>89</xdr:row>
      <xdr:rowOff>0</xdr:rowOff>
    </xdr:from>
    <xdr:to>
      <xdr:col>5</xdr:col>
      <xdr:colOff>904875</xdr:colOff>
      <xdr:row>89</xdr:row>
      <xdr:rowOff>0</xdr:rowOff>
    </xdr:to>
    <xdr:sp macro="" textlink="">
      <xdr:nvSpPr>
        <xdr:cNvPr id="160" name="WordArt 12"/>
        <xdr:cNvSpPr>
          <a:spLocks noChangeArrowheads="1" noChangeShapeType="1" noTextEdit="1"/>
        </xdr:cNvSpPr>
      </xdr:nvSpPr>
      <xdr:spPr bwMode="auto">
        <a:xfrm rot="468918">
          <a:off x="5219700" y="13944600"/>
          <a:ext cx="6858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12</xdr:row>
      <xdr:rowOff>0</xdr:rowOff>
    </xdr:from>
    <xdr:to>
      <xdr:col>7</xdr:col>
      <xdr:colOff>942975</xdr:colOff>
      <xdr:row>12</xdr:row>
      <xdr:rowOff>0</xdr:rowOff>
    </xdr:to>
    <xdr:sp macro="" textlink="">
      <xdr:nvSpPr>
        <xdr:cNvPr id="2" name="WordArt 11"/>
        <xdr:cNvSpPr>
          <a:spLocks noChangeArrowheads="1" noChangeShapeType="1" noTextEdit="1"/>
        </xdr:cNvSpPr>
      </xdr:nvSpPr>
      <xdr:spPr bwMode="auto">
        <a:xfrm>
          <a:off x="5057775" y="1790700"/>
          <a:ext cx="885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/LPI/2015%20KETIK%2030%20SEPT%2014%20USULAN%202015%20RINCIAN%20PER%20KEGIATAN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HTGAN LEMBUR &amp; DL 2014"/>
      <sheetName val="ANG TH 15 REVISI 30 SEPT 1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1"/>
  <sheetViews>
    <sheetView view="pageBreakPreview" zoomScaleNormal="100" workbookViewId="0">
      <selection activeCell="B15" sqref="B15"/>
    </sheetView>
  </sheetViews>
  <sheetFormatPr defaultRowHeight="12.75"/>
  <cols>
    <col min="1" max="1" width="4.7109375" customWidth="1"/>
    <col min="2" max="2" width="42.7109375" customWidth="1"/>
    <col min="3" max="3" width="7" style="387" customWidth="1"/>
    <col min="4" max="4" width="7.85546875" customWidth="1"/>
    <col min="5" max="5" width="12.7109375" customWidth="1"/>
    <col min="6" max="6" width="18.85546875" style="388" customWidth="1"/>
    <col min="7" max="10" width="26.42578125" customWidth="1"/>
  </cols>
  <sheetData>
    <row r="1" spans="1:6" ht="15" customHeight="1">
      <c r="A1" s="578" t="s">
        <v>0</v>
      </c>
      <c r="B1" s="579"/>
      <c r="C1" s="579"/>
      <c r="D1" s="579"/>
      <c r="E1" s="579"/>
      <c r="F1" s="580"/>
    </row>
    <row r="2" spans="1:6" ht="12" customHeight="1">
      <c r="A2" s="581" t="s">
        <v>1</v>
      </c>
      <c r="B2" s="582"/>
      <c r="C2" s="582"/>
      <c r="D2" s="582"/>
      <c r="E2" s="582"/>
      <c r="F2" s="583"/>
    </row>
    <row r="3" spans="1:6" ht="13.5" customHeight="1">
      <c r="A3" s="584" t="s">
        <v>2</v>
      </c>
      <c r="B3" s="585"/>
      <c r="C3" s="585"/>
      <c r="D3" s="585"/>
      <c r="E3" s="585"/>
      <c r="F3" s="586"/>
    </row>
    <row r="4" spans="1:6" ht="16.5" customHeight="1" thickBot="1">
      <c r="A4" s="576" t="s">
        <v>3</v>
      </c>
      <c r="B4" s="577"/>
      <c r="C4" s="2"/>
      <c r="D4" s="3"/>
      <c r="E4" s="587" t="s">
        <v>4</v>
      </c>
      <c r="F4" s="588"/>
    </row>
    <row r="5" spans="1:6" ht="12" customHeight="1">
      <c r="A5" s="589" t="s">
        <v>5</v>
      </c>
      <c r="B5" s="591" t="s">
        <v>6</v>
      </c>
      <c r="C5" s="543" t="s">
        <v>7</v>
      </c>
      <c r="D5" s="544"/>
      <c r="E5" s="545"/>
      <c r="F5" s="548" t="s">
        <v>8</v>
      </c>
    </row>
    <row r="6" spans="1:6" ht="12" customHeight="1" thickBot="1">
      <c r="A6" s="590"/>
      <c r="B6" s="592"/>
      <c r="C6" s="4" t="s">
        <v>9</v>
      </c>
      <c r="D6" s="5" t="s">
        <v>10</v>
      </c>
      <c r="E6" s="5" t="s">
        <v>11</v>
      </c>
      <c r="F6" s="549"/>
    </row>
    <row r="7" spans="1:6" ht="16.5" customHeight="1">
      <c r="A7" s="564" t="s">
        <v>12</v>
      </c>
      <c r="B7" s="565"/>
      <c r="C7" s="565"/>
      <c r="D7" s="565"/>
      <c r="E7" s="566"/>
      <c r="F7" s="6" t="e">
        <f>+F9+F164+F181+F200+F211+F292+F346+F398+F463+F534+F363</f>
        <v>#REF!</v>
      </c>
    </row>
    <row r="8" spans="1:6" ht="19.5" customHeight="1">
      <c r="A8" s="567" t="s">
        <v>13</v>
      </c>
      <c r="B8" s="568"/>
      <c r="C8" s="568"/>
      <c r="D8" s="568"/>
      <c r="E8" s="568"/>
      <c r="F8" s="569"/>
    </row>
    <row r="9" spans="1:6" ht="12" customHeight="1">
      <c r="A9" s="570">
        <v>1</v>
      </c>
      <c r="B9" s="7" t="s">
        <v>14</v>
      </c>
      <c r="C9" s="8"/>
      <c r="D9" s="9"/>
      <c r="E9" s="10"/>
      <c r="F9" s="573">
        <f>+F12+F21+F30+F32+F37+F40+F44+F48</f>
        <v>250000000</v>
      </c>
    </row>
    <row r="10" spans="1:6" ht="12" customHeight="1">
      <c r="A10" s="571"/>
      <c r="B10" s="7" t="s">
        <v>15</v>
      </c>
      <c r="C10" s="8"/>
      <c r="D10" s="9"/>
      <c r="E10" s="10"/>
      <c r="F10" s="574"/>
    </row>
    <row r="11" spans="1:6" ht="12" customHeight="1">
      <c r="A11" s="572"/>
      <c r="B11" s="7"/>
      <c r="C11" s="8"/>
      <c r="D11" s="9"/>
      <c r="E11" s="10"/>
      <c r="F11" s="575"/>
    </row>
    <row r="12" spans="1:6">
      <c r="A12" s="15"/>
      <c r="B12" s="21" t="s">
        <v>16</v>
      </c>
      <c r="C12" s="11"/>
      <c r="D12" s="12"/>
      <c r="E12" s="13"/>
      <c r="F12" s="14">
        <f>SUM(F13:F19)</f>
        <v>74100000</v>
      </c>
    </row>
    <row r="13" spans="1:6" ht="11.25" customHeight="1">
      <c r="A13" s="15"/>
      <c r="B13" s="16" t="s">
        <v>17</v>
      </c>
      <c r="C13" s="17">
        <v>6</v>
      </c>
      <c r="D13" s="18" t="s">
        <v>18</v>
      </c>
      <c r="E13" s="19">
        <v>1250000</v>
      </c>
      <c r="F13" s="20">
        <f t="shared" ref="F13:F19" si="0">SUM(E13*C13)</f>
        <v>7500000</v>
      </c>
    </row>
    <row r="14" spans="1:6" ht="11.25" customHeight="1">
      <c r="A14" s="15"/>
      <c r="B14" s="16" t="s">
        <v>19</v>
      </c>
      <c r="C14" s="17">
        <v>6</v>
      </c>
      <c r="D14" s="18" t="s">
        <v>18</v>
      </c>
      <c r="E14" s="19">
        <v>1000000</v>
      </c>
      <c r="F14" s="20">
        <f t="shared" si="0"/>
        <v>6000000</v>
      </c>
    </row>
    <row r="15" spans="1:6" ht="11.25" customHeight="1">
      <c r="A15" s="15"/>
      <c r="B15" s="16" t="s">
        <v>20</v>
      </c>
      <c r="C15" s="17">
        <v>6</v>
      </c>
      <c r="D15" s="18" t="s">
        <v>18</v>
      </c>
      <c r="E15" s="19">
        <v>800000</v>
      </c>
      <c r="F15" s="20">
        <f t="shared" si="0"/>
        <v>4800000</v>
      </c>
    </row>
    <row r="16" spans="1:6" ht="11.25" customHeight="1">
      <c r="A16" s="15"/>
      <c r="B16" s="16" t="s">
        <v>21</v>
      </c>
      <c r="C16" s="17" t="s">
        <v>3</v>
      </c>
      <c r="D16" s="18" t="s">
        <v>18</v>
      </c>
      <c r="E16" s="19" t="s">
        <v>3</v>
      </c>
      <c r="F16" s="20" t="s">
        <v>3</v>
      </c>
    </row>
    <row r="17" spans="1:6" ht="11.25" customHeight="1">
      <c r="A17" s="15"/>
      <c r="B17" s="16" t="s">
        <v>22</v>
      </c>
      <c r="C17" s="17">
        <v>6</v>
      </c>
      <c r="D17" s="18" t="s">
        <v>18</v>
      </c>
      <c r="E17" s="19">
        <v>700000</v>
      </c>
      <c r="F17" s="20">
        <f t="shared" si="0"/>
        <v>4200000</v>
      </c>
    </row>
    <row r="18" spans="1:6" ht="11.25" customHeight="1">
      <c r="A18" s="15"/>
      <c r="B18" s="16" t="s">
        <v>23</v>
      </c>
      <c r="C18" s="17">
        <v>66</v>
      </c>
      <c r="D18" s="18" t="s">
        <v>18</v>
      </c>
      <c r="E18" s="19">
        <v>600000</v>
      </c>
      <c r="F18" s="20">
        <f t="shared" si="0"/>
        <v>39600000</v>
      </c>
    </row>
    <row r="19" spans="1:6" ht="11.25" customHeight="1">
      <c r="A19" s="15"/>
      <c r="B19" s="16" t="s">
        <v>24</v>
      </c>
      <c r="C19" s="17">
        <v>24</v>
      </c>
      <c r="D19" s="18" t="s">
        <v>18</v>
      </c>
      <c r="E19" s="19">
        <v>500000</v>
      </c>
      <c r="F19" s="20">
        <f t="shared" si="0"/>
        <v>12000000</v>
      </c>
    </row>
    <row r="20" spans="1:6" ht="11.25" customHeight="1">
      <c r="A20" s="15"/>
      <c r="B20" s="16"/>
      <c r="C20" s="17"/>
      <c r="D20" s="18"/>
      <c r="E20" s="19"/>
      <c r="F20" s="20"/>
    </row>
    <row r="21" spans="1:6" ht="11.25" customHeight="1">
      <c r="A21" s="15"/>
      <c r="B21" s="21" t="s">
        <v>25</v>
      </c>
      <c r="C21" s="11"/>
      <c r="D21" s="12"/>
      <c r="E21" s="13"/>
      <c r="F21" s="14">
        <f>SUM(F22:F28)</f>
        <v>71100000</v>
      </c>
    </row>
    <row r="22" spans="1:6" ht="11.25" customHeight="1">
      <c r="A22" s="15"/>
      <c r="B22" s="16" t="s">
        <v>17</v>
      </c>
      <c r="C22" s="17">
        <v>6</v>
      </c>
      <c r="D22" s="18" t="s">
        <v>18</v>
      </c>
      <c r="E22" s="19">
        <v>1250000</v>
      </c>
      <c r="F22" s="20">
        <f>SUM(E22*C22)</f>
        <v>7500000</v>
      </c>
    </row>
    <row r="23" spans="1:6" ht="11.25" customHeight="1">
      <c r="A23" s="15"/>
      <c r="B23" s="16" t="s">
        <v>26</v>
      </c>
      <c r="C23" s="17">
        <v>6</v>
      </c>
      <c r="D23" s="18" t="s">
        <v>18</v>
      </c>
      <c r="E23" s="19">
        <v>1000000</v>
      </c>
      <c r="F23" s="20">
        <f>SUM(E23*C23)</f>
        <v>6000000</v>
      </c>
    </row>
    <row r="24" spans="1:6" ht="11.25" customHeight="1">
      <c r="A24" s="15"/>
      <c r="B24" s="16" t="s">
        <v>20</v>
      </c>
      <c r="C24" s="17">
        <v>6</v>
      </c>
      <c r="D24" s="18" t="s">
        <v>18</v>
      </c>
      <c r="E24" s="19">
        <v>800000</v>
      </c>
      <c r="F24" s="20">
        <f>SUM(E24*C24)</f>
        <v>4800000</v>
      </c>
    </row>
    <row r="25" spans="1:6" ht="11.25" customHeight="1">
      <c r="A25" s="15"/>
      <c r="B25" s="16" t="s">
        <v>21</v>
      </c>
      <c r="C25" s="17" t="s">
        <v>3</v>
      </c>
      <c r="D25" s="18" t="s">
        <v>3</v>
      </c>
      <c r="E25" s="19" t="s">
        <v>3</v>
      </c>
      <c r="F25" s="20" t="s">
        <v>3</v>
      </c>
    </row>
    <row r="26" spans="1:6" ht="11.25" customHeight="1">
      <c r="A26" s="15"/>
      <c r="B26" s="16" t="s">
        <v>22</v>
      </c>
      <c r="C26" s="17">
        <v>6</v>
      </c>
      <c r="D26" s="18" t="s">
        <v>18</v>
      </c>
      <c r="E26" s="19">
        <v>700000</v>
      </c>
      <c r="F26" s="20">
        <f>SUM(E26*C26)</f>
        <v>4200000</v>
      </c>
    </row>
    <row r="27" spans="1:6" ht="11.25" customHeight="1">
      <c r="A27" s="15"/>
      <c r="B27" s="16" t="s">
        <v>23</v>
      </c>
      <c r="C27" s="17">
        <v>66</v>
      </c>
      <c r="D27" s="18" t="s">
        <v>18</v>
      </c>
      <c r="E27" s="19">
        <v>600000</v>
      </c>
      <c r="F27" s="20">
        <f>SUM(E27*C27)</f>
        <v>39600000</v>
      </c>
    </row>
    <row r="28" spans="1:6" ht="11.25" customHeight="1">
      <c r="A28" s="15"/>
      <c r="B28" s="16" t="s">
        <v>27</v>
      </c>
      <c r="C28" s="17">
        <v>18</v>
      </c>
      <c r="D28" s="18" t="s">
        <v>18</v>
      </c>
      <c r="E28" s="19">
        <v>500000</v>
      </c>
      <c r="F28" s="20">
        <f>SUM(E28*C28)</f>
        <v>9000000</v>
      </c>
    </row>
    <row r="29" spans="1:6" ht="11.25" customHeight="1">
      <c r="A29" s="15"/>
      <c r="B29" s="16"/>
      <c r="C29" s="17"/>
      <c r="D29" s="18"/>
      <c r="E29" s="19"/>
      <c r="F29" s="20"/>
    </row>
    <row r="30" spans="1:6" ht="11.25" customHeight="1">
      <c r="A30" s="15"/>
      <c r="B30" s="21" t="s">
        <v>28</v>
      </c>
      <c r="C30" s="11">
        <v>1</v>
      </c>
      <c r="D30" s="12" t="s">
        <v>29</v>
      </c>
      <c r="E30" s="13">
        <v>3350000</v>
      </c>
      <c r="F30" s="14">
        <v>18200000</v>
      </c>
    </row>
    <row r="31" spans="1:6" ht="11.25" customHeight="1">
      <c r="A31" s="15"/>
      <c r="B31" s="16"/>
      <c r="C31" s="17"/>
      <c r="D31" s="18"/>
      <c r="E31" s="19"/>
      <c r="F31" s="20"/>
    </row>
    <row r="32" spans="1:6" ht="11.25" customHeight="1">
      <c r="A32" s="15"/>
      <c r="B32" s="21" t="s">
        <v>30</v>
      </c>
      <c r="C32" s="11" t="s">
        <v>3</v>
      </c>
      <c r="D32" s="12" t="s">
        <v>3</v>
      </c>
      <c r="E32" s="13" t="s">
        <v>3</v>
      </c>
      <c r="F32" s="14">
        <f>SUM(F35:F35)</f>
        <v>4000000</v>
      </c>
    </row>
    <row r="33" spans="1:6" ht="11.25" customHeight="1">
      <c r="A33" s="15"/>
      <c r="B33" s="22" t="s">
        <v>31</v>
      </c>
      <c r="C33" s="23"/>
      <c r="D33" s="18"/>
      <c r="E33" s="24"/>
      <c r="F33" s="25"/>
    </row>
    <row r="34" spans="1:6" ht="11.25" customHeight="1">
      <c r="A34" s="15"/>
      <c r="B34" s="22" t="s">
        <v>32</v>
      </c>
      <c r="C34" s="23"/>
      <c r="D34" s="18"/>
      <c r="E34" s="24"/>
      <c r="F34" s="25"/>
    </row>
    <row r="35" spans="1:6" ht="11.25" customHeight="1">
      <c r="A35" s="15"/>
      <c r="B35" s="22" t="s">
        <v>33</v>
      </c>
      <c r="C35" s="23">
        <v>20</v>
      </c>
      <c r="D35" s="18" t="s">
        <v>34</v>
      </c>
      <c r="E35" s="24">
        <v>200000</v>
      </c>
      <c r="F35" s="25">
        <f>SUM(E35*C35)</f>
        <v>4000000</v>
      </c>
    </row>
    <row r="36" spans="1:6" ht="11.25" customHeight="1">
      <c r="A36" s="15"/>
      <c r="B36" s="22"/>
      <c r="C36" s="23"/>
      <c r="D36" s="18"/>
      <c r="E36" s="24"/>
      <c r="F36" s="25"/>
    </row>
    <row r="37" spans="1:6" ht="11.25" customHeight="1">
      <c r="A37" s="15"/>
      <c r="B37" s="21" t="s">
        <v>35</v>
      </c>
      <c r="C37" s="11" t="s">
        <v>3</v>
      </c>
      <c r="D37" s="12" t="s">
        <v>3</v>
      </c>
      <c r="E37" s="13" t="s">
        <v>3</v>
      </c>
      <c r="F37" s="14">
        <f>SUM(F38:F38)</f>
        <v>1000000</v>
      </c>
    </row>
    <row r="38" spans="1:6" ht="11.25" customHeight="1">
      <c r="A38" s="26"/>
      <c r="B38" s="22" t="s">
        <v>36</v>
      </c>
      <c r="C38" s="23" t="s">
        <v>37</v>
      </c>
      <c r="D38" s="18" t="s">
        <v>37</v>
      </c>
      <c r="E38" s="24">
        <v>1000000</v>
      </c>
      <c r="F38" s="27">
        <f>SUM(E38)</f>
        <v>1000000</v>
      </c>
    </row>
    <row r="39" spans="1:6" ht="11.25" customHeight="1">
      <c r="A39" s="26"/>
      <c r="B39" s="22" t="s">
        <v>38</v>
      </c>
      <c r="C39" s="23"/>
      <c r="D39" s="18"/>
      <c r="E39" s="24"/>
      <c r="F39" s="27"/>
    </row>
    <row r="40" spans="1:6" ht="11.25" customHeight="1">
      <c r="A40" s="26"/>
      <c r="B40" s="21" t="s">
        <v>39</v>
      </c>
      <c r="C40" s="11" t="s">
        <v>3</v>
      </c>
      <c r="D40" s="12" t="s">
        <v>3</v>
      </c>
      <c r="E40" s="13" t="s">
        <v>3</v>
      </c>
      <c r="F40" s="14">
        <f>SUM(F41:F42)</f>
        <v>30000000</v>
      </c>
    </row>
    <row r="41" spans="1:6" ht="11.25" customHeight="1">
      <c r="A41" s="26"/>
      <c r="B41" s="22" t="s">
        <v>40</v>
      </c>
      <c r="C41" s="23">
        <v>150</v>
      </c>
      <c r="D41" s="18" t="s">
        <v>41</v>
      </c>
      <c r="E41" s="24">
        <v>100000</v>
      </c>
      <c r="F41" s="20">
        <f>SUM(E41*C41)</f>
        <v>15000000</v>
      </c>
    </row>
    <row r="42" spans="1:6" ht="11.25" customHeight="1">
      <c r="A42" s="26"/>
      <c r="B42" s="22" t="s">
        <v>42</v>
      </c>
      <c r="C42" s="23">
        <v>150</v>
      </c>
      <c r="D42" s="18" t="s">
        <v>41</v>
      </c>
      <c r="E42" s="24">
        <v>100000</v>
      </c>
      <c r="F42" s="20">
        <f>SUM(E42*C42)</f>
        <v>15000000</v>
      </c>
    </row>
    <row r="43" spans="1:6" ht="11.25" customHeight="1">
      <c r="A43" s="26"/>
      <c r="B43" s="22"/>
      <c r="C43" s="23"/>
      <c r="D43" s="18" t="s">
        <v>3</v>
      </c>
      <c r="E43" s="24"/>
      <c r="F43" s="20"/>
    </row>
    <row r="44" spans="1:6" ht="11.25" customHeight="1">
      <c r="A44" s="15"/>
      <c r="B44" s="21" t="s">
        <v>43</v>
      </c>
      <c r="C44" s="11"/>
      <c r="D44" s="12"/>
      <c r="E44" s="13"/>
      <c r="F44" s="14">
        <f>SUM(F45:F46)</f>
        <v>5600000</v>
      </c>
    </row>
    <row r="45" spans="1:6" ht="11.25" customHeight="1">
      <c r="A45" s="15"/>
      <c r="B45" s="16" t="s">
        <v>44</v>
      </c>
      <c r="C45" s="17" t="s">
        <v>37</v>
      </c>
      <c r="D45" s="28" t="s">
        <v>37</v>
      </c>
      <c r="E45" s="19">
        <v>2500000</v>
      </c>
      <c r="F45" s="20">
        <v>3350000</v>
      </c>
    </row>
    <row r="46" spans="1:6" ht="11.25" customHeight="1">
      <c r="A46" s="15"/>
      <c r="B46" s="16" t="s">
        <v>45</v>
      </c>
      <c r="C46" s="17" t="s">
        <v>37</v>
      </c>
      <c r="D46" s="28" t="s">
        <v>37</v>
      </c>
      <c r="E46" s="19">
        <v>750000</v>
      </c>
      <c r="F46" s="20">
        <v>2250000</v>
      </c>
    </row>
    <row r="47" spans="1:6" ht="11.25" customHeight="1">
      <c r="A47" s="15"/>
      <c r="B47" s="16"/>
      <c r="C47" s="17"/>
      <c r="D47" s="28"/>
      <c r="E47" s="19"/>
      <c r="F47" s="20"/>
    </row>
    <row r="48" spans="1:6" ht="11.25" customHeight="1">
      <c r="A48" s="15"/>
      <c r="B48" s="21" t="s">
        <v>46</v>
      </c>
      <c r="C48" s="11" t="s">
        <v>37</v>
      </c>
      <c r="D48" s="29" t="s">
        <v>37</v>
      </c>
      <c r="E48" s="13">
        <v>46000000</v>
      </c>
      <c r="F48" s="14">
        <v>46000000</v>
      </c>
    </row>
    <row r="49" spans="1:11" ht="11.25" customHeight="1">
      <c r="A49" s="15"/>
      <c r="B49" s="21" t="s">
        <v>47</v>
      </c>
      <c r="C49" s="11"/>
      <c r="D49" s="29"/>
      <c r="E49" s="13"/>
      <c r="F49" s="30"/>
    </row>
    <row r="50" spans="1:11" ht="11.25" customHeight="1">
      <c r="A50" s="15" t="s">
        <v>3</v>
      </c>
      <c r="B50" s="21" t="s">
        <v>48</v>
      </c>
      <c r="C50" s="11"/>
      <c r="D50" s="12"/>
      <c r="E50" s="13"/>
      <c r="F50" s="31" t="s">
        <v>3</v>
      </c>
    </row>
    <row r="51" spans="1:11" ht="11.25" customHeight="1">
      <c r="A51" s="15"/>
      <c r="B51" s="16"/>
      <c r="C51" s="17"/>
      <c r="D51" s="32"/>
      <c r="E51" s="19"/>
      <c r="F51" s="20"/>
    </row>
    <row r="52" spans="1:11">
      <c r="A52" s="33"/>
      <c r="B52" s="33"/>
      <c r="C52" s="34"/>
      <c r="D52" s="33"/>
      <c r="E52" s="33"/>
      <c r="F52" s="33"/>
      <c r="G52" s="35"/>
      <c r="H52" s="35"/>
      <c r="I52" s="35"/>
      <c r="J52" s="35"/>
      <c r="K52" s="35"/>
    </row>
    <row r="53" spans="1:11">
      <c r="A53" s="33"/>
      <c r="B53" s="33"/>
      <c r="C53" s="34"/>
      <c r="D53" s="33"/>
      <c r="E53" s="33"/>
      <c r="F53" s="33"/>
      <c r="G53" s="35"/>
      <c r="H53" s="35"/>
      <c r="I53" s="35"/>
      <c r="J53" s="35"/>
      <c r="K53" s="35"/>
    </row>
    <row r="54" spans="1:11">
      <c r="A54" s="33"/>
      <c r="B54" s="33"/>
      <c r="C54" s="34"/>
      <c r="D54" s="33"/>
      <c r="E54" s="33"/>
      <c r="F54" s="33"/>
      <c r="G54" s="35"/>
      <c r="H54" s="35"/>
      <c r="I54" s="35"/>
      <c r="J54" s="35"/>
      <c r="K54" s="35"/>
    </row>
    <row r="55" spans="1:11">
      <c r="A55" s="33"/>
      <c r="B55" s="33"/>
      <c r="C55" s="34"/>
      <c r="D55" s="33"/>
      <c r="E55" s="33"/>
      <c r="F55" s="33"/>
      <c r="G55" s="35"/>
      <c r="H55" s="35"/>
      <c r="I55" s="35"/>
      <c r="J55" s="35"/>
      <c r="K55" s="35"/>
    </row>
    <row r="56" spans="1:11">
      <c r="A56" s="33"/>
      <c r="B56" s="33"/>
      <c r="C56" s="34"/>
      <c r="D56" s="33"/>
      <c r="E56" s="33"/>
      <c r="F56" s="33"/>
      <c r="G56" s="35"/>
      <c r="H56" s="35"/>
      <c r="I56" s="35"/>
      <c r="J56" s="35"/>
      <c r="K56" s="35"/>
    </row>
    <row r="57" spans="1:11">
      <c r="A57" s="33"/>
      <c r="B57" s="33"/>
      <c r="C57" s="34"/>
      <c r="D57" s="33"/>
      <c r="E57" s="33"/>
      <c r="F57" s="33"/>
      <c r="G57" s="35"/>
      <c r="H57" s="35"/>
      <c r="I57" s="35"/>
      <c r="J57" s="35"/>
      <c r="K57" s="35"/>
    </row>
    <row r="58" spans="1:11">
      <c r="A58" s="33"/>
      <c r="B58" s="33"/>
      <c r="C58" s="34"/>
      <c r="D58" s="33"/>
      <c r="E58" s="33"/>
      <c r="F58" s="33"/>
      <c r="G58" s="35"/>
      <c r="H58" s="35"/>
      <c r="I58" s="35"/>
      <c r="J58" s="35"/>
      <c r="K58" s="35"/>
    </row>
    <row r="59" spans="1:11">
      <c r="A59" s="33"/>
      <c r="B59" s="33"/>
      <c r="C59" s="34"/>
      <c r="D59" s="33"/>
      <c r="E59" s="33"/>
      <c r="F59" s="33"/>
      <c r="G59" s="35"/>
      <c r="H59" s="35"/>
      <c r="I59" s="35"/>
      <c r="J59" s="35"/>
      <c r="K59" s="35"/>
    </row>
    <row r="60" spans="1:11">
      <c r="A60" s="33"/>
      <c r="B60" s="33"/>
      <c r="C60" s="34"/>
      <c r="D60" s="33"/>
      <c r="E60" s="33"/>
      <c r="F60" s="33"/>
      <c r="G60" s="35"/>
      <c r="H60" s="35"/>
      <c r="I60" s="35"/>
      <c r="J60" s="35"/>
      <c r="K60" s="35"/>
    </row>
    <row r="61" spans="1:11">
      <c r="A61" s="33"/>
      <c r="B61" s="33"/>
      <c r="C61" s="34"/>
      <c r="D61" s="33"/>
      <c r="E61" s="33"/>
      <c r="F61" s="33"/>
      <c r="G61" s="35"/>
      <c r="H61" s="35"/>
      <c r="I61" s="35"/>
      <c r="J61" s="35"/>
      <c r="K61" s="35"/>
    </row>
    <row r="62" spans="1:11">
      <c r="A62" s="33"/>
      <c r="B62" s="33"/>
      <c r="C62" s="34"/>
      <c r="D62" s="33"/>
      <c r="E62" s="33"/>
      <c r="F62" s="33"/>
      <c r="G62" s="35"/>
      <c r="H62" s="35"/>
      <c r="I62" s="35"/>
      <c r="J62" s="35"/>
      <c r="K62" s="35"/>
    </row>
    <row r="63" spans="1:11">
      <c r="A63" s="33"/>
      <c r="B63" s="33"/>
      <c r="C63" s="34"/>
      <c r="D63" s="33"/>
      <c r="E63" s="33"/>
      <c r="F63" s="33"/>
      <c r="G63" s="35"/>
      <c r="H63" s="35"/>
      <c r="I63" s="35"/>
      <c r="J63" s="35"/>
      <c r="K63" s="35"/>
    </row>
    <row r="64" spans="1:11">
      <c r="A64" s="33"/>
      <c r="B64" s="33"/>
      <c r="C64" s="34"/>
      <c r="D64" s="33"/>
      <c r="E64" s="33"/>
      <c r="F64" s="33"/>
      <c r="G64" s="35"/>
      <c r="H64" s="35"/>
      <c r="I64" s="35"/>
      <c r="J64" s="35"/>
      <c r="K64" s="35"/>
    </row>
    <row r="65" spans="1:11">
      <c r="A65" s="33"/>
      <c r="B65" s="33"/>
      <c r="C65" s="34"/>
      <c r="D65" s="33"/>
      <c r="E65" s="33"/>
      <c r="F65" s="33"/>
      <c r="G65" s="35"/>
      <c r="H65" s="35"/>
      <c r="I65" s="35"/>
      <c r="J65" s="35"/>
      <c r="K65" s="35"/>
    </row>
    <row r="66" spans="1:11">
      <c r="A66" s="33"/>
      <c r="B66" s="33"/>
      <c r="C66" s="34"/>
      <c r="D66" s="33"/>
      <c r="E66" s="33"/>
      <c r="F66" s="33"/>
      <c r="G66" s="35"/>
      <c r="H66" s="35"/>
      <c r="I66" s="35"/>
      <c r="J66" s="35"/>
      <c r="K66" s="35"/>
    </row>
    <row r="67" spans="1:11">
      <c r="A67" s="33"/>
      <c r="B67" s="33"/>
      <c r="C67" s="34"/>
      <c r="D67" s="33"/>
      <c r="E67" s="33"/>
      <c r="F67" s="33"/>
      <c r="G67" s="35"/>
      <c r="H67" s="35"/>
      <c r="I67" s="35"/>
      <c r="J67" s="35"/>
      <c r="K67" s="35"/>
    </row>
    <row r="68" spans="1:11">
      <c r="A68" s="33"/>
      <c r="B68" s="33"/>
      <c r="C68" s="34"/>
      <c r="D68" s="33"/>
      <c r="E68" s="33"/>
      <c r="F68" s="33"/>
      <c r="G68" s="35"/>
      <c r="H68" s="35"/>
      <c r="I68" s="35"/>
      <c r="J68" s="35"/>
      <c r="K68" s="35"/>
    </row>
    <row r="69" spans="1:11">
      <c r="A69" s="33"/>
      <c r="B69" s="33"/>
      <c r="C69" s="34"/>
      <c r="D69" s="33"/>
      <c r="E69" s="33"/>
      <c r="F69" s="33"/>
      <c r="G69" s="35"/>
      <c r="H69" s="35"/>
      <c r="I69" s="35"/>
      <c r="J69" s="35"/>
      <c r="K69" s="35"/>
    </row>
    <row r="70" spans="1:11">
      <c r="A70" s="33"/>
      <c r="B70" s="33"/>
      <c r="C70" s="34"/>
      <c r="D70" s="33"/>
      <c r="E70" s="33"/>
      <c r="F70" s="33"/>
      <c r="G70" s="35"/>
      <c r="H70" s="35"/>
      <c r="I70" s="35"/>
      <c r="J70" s="35"/>
      <c r="K70" s="35"/>
    </row>
    <row r="71" spans="1:11">
      <c r="A71" s="33"/>
      <c r="B71" s="33"/>
      <c r="C71" s="34"/>
      <c r="D71" s="33"/>
      <c r="E71" s="33"/>
      <c r="F71" s="33"/>
      <c r="G71" s="35"/>
      <c r="H71" s="35"/>
      <c r="I71" s="35"/>
      <c r="J71" s="35"/>
      <c r="K71" s="35"/>
    </row>
    <row r="72" spans="1:11">
      <c r="A72" s="33"/>
      <c r="B72" s="33"/>
      <c r="C72" s="34"/>
      <c r="D72" s="33"/>
      <c r="E72" s="33"/>
      <c r="F72" s="33"/>
      <c r="G72" s="35"/>
      <c r="H72" s="35"/>
      <c r="I72" s="35"/>
      <c r="J72" s="35"/>
      <c r="K72" s="35"/>
    </row>
    <row r="73" spans="1:11">
      <c r="A73" s="33"/>
      <c r="B73" s="33"/>
      <c r="C73" s="34"/>
      <c r="D73" s="33"/>
      <c r="E73" s="33"/>
      <c r="F73" s="33"/>
      <c r="G73" s="35"/>
      <c r="H73" s="35"/>
      <c r="I73" s="35"/>
      <c r="J73" s="35"/>
      <c r="K73" s="35"/>
    </row>
    <row r="74" spans="1:11">
      <c r="A74" s="33"/>
      <c r="B74" s="33"/>
      <c r="C74" s="34"/>
      <c r="D74" s="33"/>
      <c r="E74" s="33"/>
      <c r="F74" s="33"/>
      <c r="G74" s="35"/>
      <c r="H74" s="35"/>
      <c r="I74" s="35"/>
      <c r="J74" s="35"/>
      <c r="K74" s="35"/>
    </row>
    <row r="75" spans="1:11">
      <c r="A75" s="33"/>
      <c r="B75" s="33"/>
      <c r="C75" s="34"/>
      <c r="D75" s="33"/>
      <c r="E75" s="33"/>
      <c r="F75" s="33"/>
      <c r="G75" s="35"/>
      <c r="H75" s="35"/>
      <c r="I75" s="35"/>
      <c r="J75" s="35"/>
      <c r="K75" s="35"/>
    </row>
    <row r="76" spans="1:11" ht="13.5" thickBot="1">
      <c r="A76" s="33"/>
      <c r="B76" s="33"/>
      <c r="C76" s="34"/>
      <c r="D76" s="33"/>
      <c r="E76" s="33"/>
      <c r="F76" s="33"/>
      <c r="G76" s="35"/>
      <c r="H76" s="35"/>
      <c r="I76" s="35"/>
      <c r="J76" s="35"/>
      <c r="K76" s="35"/>
    </row>
    <row r="77" spans="1:11">
      <c r="A77" s="36" t="s">
        <v>5</v>
      </c>
      <c r="B77" s="37" t="s">
        <v>6</v>
      </c>
      <c r="C77" s="543" t="s">
        <v>7</v>
      </c>
      <c r="D77" s="544"/>
      <c r="E77" s="545"/>
      <c r="F77" s="546" t="s">
        <v>8</v>
      </c>
      <c r="G77" s="35"/>
      <c r="H77" s="35"/>
      <c r="I77" s="35"/>
      <c r="J77" s="35"/>
      <c r="K77" s="35"/>
    </row>
    <row r="78" spans="1:11" ht="13.5" thickBot="1">
      <c r="A78" s="38"/>
      <c r="B78" s="39"/>
      <c r="C78" s="4" t="s">
        <v>9</v>
      </c>
      <c r="D78" s="5" t="s">
        <v>10</v>
      </c>
      <c r="E78" s="5" t="s">
        <v>11</v>
      </c>
      <c r="F78" s="547"/>
      <c r="G78" s="35"/>
      <c r="H78" s="35"/>
      <c r="I78" s="35"/>
      <c r="J78" s="35"/>
      <c r="K78" s="35"/>
    </row>
    <row r="79" spans="1:11" ht="15">
      <c r="A79" s="40">
        <v>10</v>
      </c>
      <c r="B79" s="41" t="s">
        <v>49</v>
      </c>
      <c r="C79" s="42"/>
      <c r="D79" s="43"/>
      <c r="E79" s="44"/>
      <c r="F79" s="45">
        <f>+F81+F91+F99+F103+F105+F111+F116+F120+F124+F127+F132+F136</f>
        <v>222500000</v>
      </c>
      <c r="G79" s="35"/>
      <c r="H79" s="35"/>
      <c r="I79" s="35"/>
      <c r="J79" s="35"/>
      <c r="K79" s="35"/>
    </row>
    <row r="80" spans="1:11" ht="15">
      <c r="A80" s="46"/>
      <c r="B80" s="47" t="s">
        <v>50</v>
      </c>
      <c r="C80" s="48"/>
      <c r="D80" s="49"/>
      <c r="E80" s="50"/>
      <c r="F80" s="51"/>
      <c r="G80" s="35"/>
      <c r="H80" s="35"/>
      <c r="I80" s="35"/>
      <c r="J80" s="35"/>
      <c r="K80" s="35"/>
    </row>
    <row r="81" spans="1:11">
      <c r="A81" s="15"/>
      <c r="B81" s="21" t="s">
        <v>51</v>
      </c>
      <c r="C81" s="11"/>
      <c r="D81" s="12"/>
      <c r="E81" s="13"/>
      <c r="F81" s="52">
        <f>SUM(F82:F89)</f>
        <v>10350000</v>
      </c>
      <c r="G81" s="35"/>
      <c r="H81" s="35"/>
      <c r="I81" s="35"/>
      <c r="J81" s="35"/>
      <c r="K81" s="35"/>
    </row>
    <row r="82" spans="1:11">
      <c r="A82" s="15"/>
      <c r="B82" s="16" t="s">
        <v>52</v>
      </c>
      <c r="C82" s="17">
        <v>1</v>
      </c>
      <c r="D82" s="18" t="s">
        <v>53</v>
      </c>
      <c r="E82" s="19">
        <v>1250000</v>
      </c>
      <c r="F82" s="20">
        <f>SUM(E82*C82)</f>
        <v>1250000</v>
      </c>
      <c r="G82" s="35"/>
      <c r="H82" s="35"/>
      <c r="I82" s="35"/>
      <c r="J82" s="35"/>
      <c r="K82" s="35"/>
    </row>
    <row r="83" spans="1:11">
      <c r="A83" s="15"/>
      <c r="B83" s="16" t="s">
        <v>54</v>
      </c>
      <c r="C83" s="17">
        <v>1</v>
      </c>
      <c r="D83" s="18" t="s">
        <v>53</v>
      </c>
      <c r="E83" s="19">
        <v>1000000</v>
      </c>
      <c r="F83" s="20">
        <f>SUM(E83*C83)</f>
        <v>1000000</v>
      </c>
      <c r="G83" s="35"/>
      <c r="H83" s="35"/>
      <c r="I83" s="35"/>
      <c r="J83" s="35"/>
      <c r="K83" s="35"/>
    </row>
    <row r="84" spans="1:11">
      <c r="A84" s="15"/>
      <c r="B84" s="16" t="s">
        <v>55</v>
      </c>
      <c r="C84" s="17">
        <v>1</v>
      </c>
      <c r="D84" s="18" t="s">
        <v>53</v>
      </c>
      <c r="E84" s="19">
        <v>900000</v>
      </c>
      <c r="F84" s="20">
        <f>SUM(E84*C84)</f>
        <v>900000</v>
      </c>
      <c r="G84" s="35"/>
      <c r="H84" s="35"/>
      <c r="I84" s="35"/>
      <c r="J84" s="35"/>
      <c r="K84" s="35"/>
    </row>
    <row r="85" spans="1:11">
      <c r="A85" s="15"/>
      <c r="B85" s="16" t="s">
        <v>56</v>
      </c>
      <c r="C85" s="17">
        <v>1</v>
      </c>
      <c r="D85" s="18" t="s">
        <v>53</v>
      </c>
      <c r="E85" s="19">
        <v>800000</v>
      </c>
      <c r="F85" s="20">
        <f>SUM(E85*C85)</f>
        <v>800000</v>
      </c>
      <c r="G85" s="35"/>
      <c r="H85" s="35"/>
      <c r="I85" s="35"/>
      <c r="J85" s="35"/>
      <c r="K85" s="35"/>
    </row>
    <row r="86" spans="1:11">
      <c r="A86" s="15"/>
      <c r="B86" s="16" t="s">
        <v>21</v>
      </c>
      <c r="C86" s="17" t="s">
        <v>3</v>
      </c>
      <c r="D86" s="18" t="s">
        <v>3</v>
      </c>
      <c r="E86" s="19" t="s">
        <v>3</v>
      </c>
      <c r="F86" s="20" t="s">
        <v>3</v>
      </c>
      <c r="G86" s="35"/>
      <c r="H86" s="35"/>
      <c r="I86" s="35"/>
      <c r="J86" s="35"/>
      <c r="K86" s="35"/>
    </row>
    <row r="87" spans="1:11">
      <c r="A87" s="15"/>
      <c r="B87" s="16" t="s">
        <v>57</v>
      </c>
      <c r="C87" s="17">
        <v>1</v>
      </c>
      <c r="D87" s="18" t="s">
        <v>53</v>
      </c>
      <c r="E87" s="19">
        <v>700000</v>
      </c>
      <c r="F87" s="20">
        <f>SUM(E87*C87)</f>
        <v>700000</v>
      </c>
      <c r="G87" s="35"/>
      <c r="H87" s="35"/>
      <c r="I87" s="35"/>
      <c r="J87" s="35"/>
      <c r="K87" s="35"/>
    </row>
    <row r="88" spans="1:11">
      <c r="A88" s="15"/>
      <c r="B88" s="16" t="s">
        <v>58</v>
      </c>
      <c r="C88" s="17">
        <v>7</v>
      </c>
      <c r="D88" s="18" t="s">
        <v>53</v>
      </c>
      <c r="E88" s="19">
        <v>600000</v>
      </c>
      <c r="F88" s="20">
        <f>SUM(E88*C88)</f>
        <v>4200000</v>
      </c>
      <c r="G88" s="35"/>
      <c r="H88" s="35"/>
      <c r="I88" s="35"/>
      <c r="J88" s="35"/>
      <c r="K88" s="35"/>
    </row>
    <row r="89" spans="1:11">
      <c r="A89" s="15"/>
      <c r="B89" s="16" t="s">
        <v>59</v>
      </c>
      <c r="C89" s="17">
        <v>3</v>
      </c>
      <c r="D89" s="18" t="s">
        <v>53</v>
      </c>
      <c r="E89" s="19">
        <v>500000</v>
      </c>
      <c r="F89" s="20">
        <f>SUM(E89*C89)</f>
        <v>1500000</v>
      </c>
      <c r="G89" s="35"/>
      <c r="H89" s="35"/>
      <c r="I89" s="35"/>
      <c r="J89" s="35"/>
      <c r="K89" s="35"/>
    </row>
    <row r="90" spans="1:11">
      <c r="A90" s="15"/>
      <c r="B90" s="16"/>
      <c r="C90" s="17"/>
      <c r="D90" s="18"/>
      <c r="E90" s="19"/>
      <c r="F90" s="20"/>
      <c r="G90" s="35"/>
      <c r="H90" s="35"/>
      <c r="I90" s="35"/>
      <c r="J90" s="35"/>
      <c r="K90" s="35"/>
    </row>
    <row r="91" spans="1:11">
      <c r="A91" s="15"/>
      <c r="B91" s="21" t="s">
        <v>60</v>
      </c>
      <c r="C91" s="11"/>
      <c r="D91" s="12"/>
      <c r="E91" s="13"/>
      <c r="F91" s="14">
        <f>SUM(F93:F97)</f>
        <v>6630000</v>
      </c>
      <c r="G91" s="35"/>
      <c r="H91" s="35"/>
      <c r="I91" s="35"/>
      <c r="J91" s="35"/>
      <c r="K91" s="35"/>
    </row>
    <row r="92" spans="1:11">
      <c r="A92" s="15"/>
      <c r="B92" s="21" t="s">
        <v>3</v>
      </c>
      <c r="C92" s="11"/>
      <c r="D92" s="12"/>
      <c r="E92" s="13"/>
      <c r="F92" s="30"/>
      <c r="G92" s="35"/>
      <c r="H92" s="35"/>
      <c r="I92" s="35"/>
      <c r="J92" s="35"/>
      <c r="K92" s="35"/>
    </row>
    <row r="93" spans="1:11">
      <c r="A93" s="15"/>
      <c r="B93" s="16" t="s">
        <v>61</v>
      </c>
      <c r="C93" s="17">
        <v>2</v>
      </c>
      <c r="D93" s="18" t="s">
        <v>53</v>
      </c>
      <c r="E93" s="19">
        <v>315000</v>
      </c>
      <c r="F93" s="20">
        <f>SUM(E93*C93)</f>
        <v>630000</v>
      </c>
      <c r="G93" s="35"/>
      <c r="H93" s="35"/>
      <c r="I93" s="35"/>
      <c r="J93" s="35"/>
      <c r="K93" s="35"/>
    </row>
    <row r="94" spans="1:11">
      <c r="A94" s="15"/>
      <c r="B94" s="16" t="s">
        <v>62</v>
      </c>
      <c r="C94" s="17">
        <v>4</v>
      </c>
      <c r="D94" s="18" t="s">
        <v>53</v>
      </c>
      <c r="E94" s="19">
        <v>250000</v>
      </c>
      <c r="F94" s="20">
        <f>SUM(E94*C94)</f>
        <v>1000000</v>
      </c>
      <c r="G94" s="35"/>
      <c r="H94" s="35"/>
      <c r="I94" s="35"/>
      <c r="J94" s="35"/>
      <c r="K94" s="35"/>
    </row>
    <row r="95" spans="1:11">
      <c r="A95" s="15"/>
      <c r="B95" s="16" t="s">
        <v>63</v>
      </c>
      <c r="C95" s="17">
        <v>2</v>
      </c>
      <c r="D95" s="18" t="s">
        <v>53</v>
      </c>
      <c r="E95" s="19">
        <v>200000</v>
      </c>
      <c r="F95" s="20">
        <f>SUM(E95*C95)</f>
        <v>400000</v>
      </c>
      <c r="G95" s="35"/>
      <c r="H95" s="35"/>
      <c r="I95" s="35"/>
      <c r="J95" s="35"/>
      <c r="K95" s="35"/>
    </row>
    <row r="96" spans="1:11">
      <c r="A96" s="15"/>
      <c r="B96" s="16" t="s">
        <v>64</v>
      </c>
      <c r="C96" s="17">
        <v>22</v>
      </c>
      <c r="D96" s="18" t="s">
        <v>53</v>
      </c>
      <c r="E96" s="19">
        <v>175000</v>
      </c>
      <c r="F96" s="20">
        <f>SUM(E96*C96)</f>
        <v>3850000</v>
      </c>
      <c r="G96" s="35"/>
      <c r="H96" s="35"/>
      <c r="I96" s="35"/>
      <c r="J96" s="35"/>
      <c r="K96" s="35"/>
    </row>
    <row r="97" spans="1:11">
      <c r="A97" s="15"/>
      <c r="B97" s="16" t="s">
        <v>65</v>
      </c>
      <c r="C97" s="17">
        <v>6</v>
      </c>
      <c r="D97" s="18" t="s">
        <v>53</v>
      </c>
      <c r="E97" s="19">
        <v>125000</v>
      </c>
      <c r="F97" s="20">
        <f>SUM(E97*C97)</f>
        <v>750000</v>
      </c>
      <c r="G97" s="35"/>
      <c r="H97" s="35"/>
      <c r="I97" s="35"/>
      <c r="J97" s="35"/>
      <c r="K97" s="35"/>
    </row>
    <row r="98" spans="1:11">
      <c r="A98" s="15"/>
      <c r="B98" s="16"/>
      <c r="C98" s="17"/>
      <c r="D98" s="18"/>
      <c r="E98" s="19"/>
      <c r="F98" s="20"/>
      <c r="G98" s="35"/>
      <c r="H98" s="35"/>
      <c r="I98" s="35"/>
      <c r="J98" s="35"/>
      <c r="K98" s="35"/>
    </row>
    <row r="99" spans="1:11">
      <c r="A99" s="15"/>
      <c r="B99" s="53" t="s">
        <v>66</v>
      </c>
      <c r="C99" s="54"/>
      <c r="D99" s="55"/>
      <c r="E99" s="56"/>
      <c r="F99" s="57">
        <f>SUM(F100:F101)</f>
        <v>9000000</v>
      </c>
      <c r="G99" s="35"/>
      <c r="H99" s="35"/>
      <c r="I99" s="35"/>
      <c r="J99" s="35"/>
      <c r="K99" s="35"/>
    </row>
    <row r="100" spans="1:11">
      <c r="A100" s="15"/>
      <c r="B100" s="16" t="s">
        <v>67</v>
      </c>
      <c r="C100" s="17">
        <v>2</v>
      </c>
      <c r="D100" s="18" t="s">
        <v>53</v>
      </c>
      <c r="E100" s="19">
        <v>2000000</v>
      </c>
      <c r="F100" s="20">
        <f>SUM(E100*C100)</f>
        <v>4000000</v>
      </c>
      <c r="G100" s="35"/>
      <c r="H100" s="35"/>
      <c r="I100" s="35"/>
      <c r="J100" s="35"/>
      <c r="K100" s="35"/>
    </row>
    <row r="101" spans="1:11">
      <c r="A101" s="15"/>
      <c r="B101" s="16" t="s">
        <v>68</v>
      </c>
      <c r="C101" s="17">
        <v>1</v>
      </c>
      <c r="D101" s="18" t="s">
        <v>53</v>
      </c>
      <c r="E101" s="19">
        <v>5000000</v>
      </c>
      <c r="F101" s="20">
        <f>SUM(E101*C101)</f>
        <v>5000000</v>
      </c>
      <c r="G101" s="35"/>
      <c r="H101" s="35"/>
      <c r="I101" s="35"/>
      <c r="J101" s="35"/>
      <c r="K101" s="35"/>
    </row>
    <row r="102" spans="1:11">
      <c r="A102" s="15"/>
      <c r="B102" s="16"/>
      <c r="C102" s="17"/>
      <c r="D102" s="18"/>
      <c r="E102" s="19"/>
      <c r="F102" s="20"/>
      <c r="G102" s="35"/>
      <c r="H102" s="35"/>
      <c r="I102" s="35"/>
      <c r="J102" s="35"/>
      <c r="K102" s="35"/>
    </row>
    <row r="103" spans="1:11">
      <c r="A103" s="15"/>
      <c r="B103" s="21" t="s">
        <v>69</v>
      </c>
      <c r="C103" s="11">
        <v>1</v>
      </c>
      <c r="D103" s="12" t="s">
        <v>70</v>
      </c>
      <c r="E103" s="13">
        <v>4410000</v>
      </c>
      <c r="F103" s="14">
        <f>SUM(E103)</f>
        <v>4410000</v>
      </c>
      <c r="G103" s="35"/>
      <c r="H103" s="35"/>
      <c r="I103" s="35"/>
      <c r="J103" s="35"/>
      <c r="K103" s="35"/>
    </row>
    <row r="104" spans="1:11">
      <c r="A104" s="15"/>
      <c r="B104" s="16"/>
      <c r="C104" s="17"/>
      <c r="D104" s="18"/>
      <c r="E104" s="19"/>
      <c r="F104" s="20"/>
      <c r="G104" s="35"/>
      <c r="H104" s="35"/>
      <c r="I104" s="35"/>
      <c r="J104" s="35"/>
      <c r="K104" s="35"/>
    </row>
    <row r="105" spans="1:11">
      <c r="A105" s="15"/>
      <c r="B105" s="21" t="s">
        <v>71</v>
      </c>
      <c r="C105" s="11" t="s">
        <v>3</v>
      </c>
      <c r="D105" s="12" t="s">
        <v>3</v>
      </c>
      <c r="E105" s="13" t="s">
        <v>3</v>
      </c>
      <c r="F105" s="14">
        <f>SUM(F106:F109)</f>
        <v>6750000</v>
      </c>
      <c r="G105" s="35"/>
      <c r="H105" s="35"/>
      <c r="I105" s="35"/>
      <c r="J105" s="35"/>
      <c r="K105" s="35"/>
    </row>
    <row r="106" spans="1:11">
      <c r="A106" s="15"/>
      <c r="B106" s="22" t="s">
        <v>72</v>
      </c>
      <c r="C106" s="23">
        <v>75</v>
      </c>
      <c r="D106" s="18" t="s">
        <v>34</v>
      </c>
      <c r="E106" s="24">
        <v>75000</v>
      </c>
      <c r="F106" s="20">
        <f>SUM(E106*C106)</f>
        <v>5625000</v>
      </c>
      <c r="G106" s="35"/>
      <c r="H106" s="35"/>
      <c r="I106" s="35"/>
      <c r="J106" s="35"/>
      <c r="K106" s="35"/>
    </row>
    <row r="107" spans="1:11">
      <c r="A107" s="15"/>
      <c r="B107" s="22" t="s">
        <v>73</v>
      </c>
      <c r="C107" s="23">
        <v>75</v>
      </c>
      <c r="D107" s="18" t="s">
        <v>34</v>
      </c>
      <c r="E107" s="24">
        <v>10000</v>
      </c>
      <c r="F107" s="20">
        <f>SUM(E107*C107)</f>
        <v>750000</v>
      </c>
      <c r="G107" s="35"/>
      <c r="H107" s="35"/>
      <c r="I107" s="35"/>
      <c r="J107" s="35"/>
      <c r="K107" s="35"/>
    </row>
    <row r="108" spans="1:11">
      <c r="A108" s="15"/>
      <c r="B108" s="22" t="s">
        <v>74</v>
      </c>
      <c r="C108" s="23">
        <v>75</v>
      </c>
      <c r="D108" s="18" t="s">
        <v>34</v>
      </c>
      <c r="E108" s="24">
        <v>3000</v>
      </c>
      <c r="F108" s="20">
        <f>SUM(E108*C108)</f>
        <v>225000</v>
      </c>
      <c r="G108" s="35"/>
      <c r="H108" s="35"/>
      <c r="I108" s="35"/>
      <c r="J108" s="35"/>
      <c r="K108" s="35"/>
    </row>
    <row r="109" spans="1:11">
      <c r="A109" s="15"/>
      <c r="B109" s="22" t="s">
        <v>75</v>
      </c>
      <c r="C109" s="23">
        <v>75</v>
      </c>
      <c r="D109" s="18" t="s">
        <v>34</v>
      </c>
      <c r="E109" s="24">
        <v>2000</v>
      </c>
      <c r="F109" s="20">
        <f>SUM(E109*C109)</f>
        <v>150000</v>
      </c>
      <c r="G109" s="35"/>
      <c r="H109" s="35"/>
      <c r="I109" s="35"/>
      <c r="J109" s="35"/>
      <c r="K109" s="35"/>
    </row>
    <row r="110" spans="1:11">
      <c r="A110" s="15"/>
      <c r="B110" s="16"/>
      <c r="C110" s="17"/>
      <c r="D110" s="18"/>
      <c r="E110" s="19"/>
      <c r="F110" s="20"/>
      <c r="G110" s="35"/>
      <c r="H110" s="35"/>
      <c r="I110" s="35"/>
      <c r="J110" s="35"/>
      <c r="K110" s="35"/>
    </row>
    <row r="111" spans="1:11">
      <c r="A111" s="15"/>
      <c r="B111" s="21" t="s">
        <v>76</v>
      </c>
      <c r="C111" s="11" t="s">
        <v>3</v>
      </c>
      <c r="D111" s="12" t="s">
        <v>3</v>
      </c>
      <c r="E111" s="13" t="s">
        <v>3</v>
      </c>
      <c r="F111" s="14">
        <f>SUM(F114:F114)</f>
        <v>75000000</v>
      </c>
      <c r="G111" s="35"/>
      <c r="H111" s="35"/>
      <c r="I111" s="35"/>
      <c r="J111" s="35"/>
      <c r="K111" s="35"/>
    </row>
    <row r="112" spans="1:11">
      <c r="A112" s="15"/>
      <c r="B112" s="58" t="s">
        <v>49</v>
      </c>
      <c r="C112" s="23"/>
      <c r="D112" s="18"/>
      <c r="E112" s="24"/>
      <c r="F112" s="25"/>
      <c r="G112" s="35"/>
      <c r="H112" s="35"/>
      <c r="I112" s="35"/>
      <c r="J112" s="35"/>
      <c r="K112" s="35"/>
    </row>
    <row r="113" spans="1:11">
      <c r="A113" s="15"/>
      <c r="B113" s="58" t="s">
        <v>50</v>
      </c>
      <c r="C113" s="23"/>
      <c r="D113" s="18"/>
      <c r="E113" s="24"/>
      <c r="F113" s="25"/>
      <c r="G113" s="35"/>
      <c r="H113" s="35"/>
      <c r="I113" s="35"/>
      <c r="J113" s="35"/>
      <c r="K113" s="35"/>
    </row>
    <row r="114" spans="1:11">
      <c r="A114" s="15"/>
      <c r="B114" s="22" t="s">
        <v>77</v>
      </c>
      <c r="C114" s="23">
        <v>150</v>
      </c>
      <c r="D114" s="18" t="s">
        <v>78</v>
      </c>
      <c r="E114" s="24">
        <v>500000</v>
      </c>
      <c r="F114" s="20">
        <f>SUM(E114*C114)</f>
        <v>75000000</v>
      </c>
      <c r="G114" s="35"/>
      <c r="H114" s="35"/>
      <c r="I114" s="35"/>
      <c r="J114" s="35"/>
      <c r="K114" s="35"/>
    </row>
    <row r="115" spans="1:11">
      <c r="A115" s="15"/>
      <c r="B115" s="22"/>
      <c r="C115" s="23"/>
      <c r="D115" s="18"/>
      <c r="E115" s="24"/>
      <c r="F115" s="25"/>
      <c r="G115" s="35"/>
      <c r="H115" s="35"/>
      <c r="I115" s="35"/>
      <c r="J115" s="35"/>
      <c r="K115" s="35"/>
    </row>
    <row r="116" spans="1:11">
      <c r="A116" s="15"/>
      <c r="B116" s="21" t="s">
        <v>79</v>
      </c>
      <c r="C116" s="11" t="s">
        <v>3</v>
      </c>
      <c r="D116" s="12" t="s">
        <v>3</v>
      </c>
      <c r="E116" s="13" t="s">
        <v>3</v>
      </c>
      <c r="F116" s="14">
        <f>SUM(F117:F118)</f>
        <v>1000000</v>
      </c>
      <c r="G116" s="35"/>
      <c r="H116" s="35"/>
      <c r="I116" s="35"/>
      <c r="J116" s="35"/>
      <c r="K116" s="35"/>
    </row>
    <row r="117" spans="1:11">
      <c r="A117" s="26"/>
      <c r="B117" s="22" t="s">
        <v>80</v>
      </c>
      <c r="C117" s="23">
        <v>2</v>
      </c>
      <c r="D117" s="18" t="s">
        <v>81</v>
      </c>
      <c r="E117" s="24">
        <v>250000</v>
      </c>
      <c r="F117" s="27">
        <f>+E117*C117</f>
        <v>500000</v>
      </c>
    </row>
    <row r="118" spans="1:11">
      <c r="A118" s="26"/>
      <c r="B118" s="22" t="s">
        <v>82</v>
      </c>
      <c r="C118" s="23" t="s">
        <v>83</v>
      </c>
      <c r="D118" s="18" t="s">
        <v>83</v>
      </c>
      <c r="E118" s="24">
        <v>500000</v>
      </c>
      <c r="F118" s="27">
        <f>+E118</f>
        <v>500000</v>
      </c>
    </row>
    <row r="119" spans="1:11">
      <c r="A119" s="26"/>
      <c r="B119" s="22"/>
      <c r="C119" s="23"/>
      <c r="D119" s="18"/>
      <c r="E119" s="24"/>
      <c r="F119" s="27"/>
    </row>
    <row r="120" spans="1:11">
      <c r="A120" s="26"/>
      <c r="B120" s="21" t="s">
        <v>84</v>
      </c>
      <c r="C120" s="11" t="s">
        <v>3</v>
      </c>
      <c r="D120" s="12" t="s">
        <v>3</v>
      </c>
      <c r="E120" s="13" t="s">
        <v>3</v>
      </c>
      <c r="F120" s="14">
        <f>SUM(F121:F122)</f>
        <v>1125000</v>
      </c>
      <c r="G120" s="35"/>
      <c r="H120" s="35"/>
      <c r="I120" s="35"/>
      <c r="J120" s="35"/>
      <c r="K120" s="35"/>
    </row>
    <row r="121" spans="1:11">
      <c r="A121" s="26"/>
      <c r="B121" s="22" t="s">
        <v>85</v>
      </c>
      <c r="C121" s="23">
        <v>75</v>
      </c>
      <c r="D121" s="18" t="s">
        <v>86</v>
      </c>
      <c r="E121" s="24">
        <v>10000</v>
      </c>
      <c r="F121" s="20">
        <f>SUM(E121*C121)</f>
        <v>750000</v>
      </c>
      <c r="G121" s="35"/>
      <c r="H121" s="35"/>
      <c r="I121" s="35"/>
      <c r="J121" s="35"/>
      <c r="K121" s="35"/>
    </row>
    <row r="122" spans="1:11">
      <c r="A122" s="26"/>
      <c r="B122" s="22" t="s">
        <v>87</v>
      </c>
      <c r="C122" s="23">
        <v>75</v>
      </c>
      <c r="D122" s="18" t="s">
        <v>86</v>
      </c>
      <c r="E122" s="24">
        <v>5000</v>
      </c>
      <c r="F122" s="59">
        <f>SUM(E122*C122)</f>
        <v>375000</v>
      </c>
      <c r="G122" s="35"/>
      <c r="H122" s="35"/>
      <c r="I122" s="35"/>
      <c r="J122" s="35"/>
      <c r="K122" s="35"/>
    </row>
    <row r="123" spans="1:11">
      <c r="A123" s="26"/>
      <c r="B123" s="22"/>
      <c r="C123" s="23"/>
      <c r="D123" s="18"/>
      <c r="E123" s="24"/>
      <c r="F123" s="59"/>
      <c r="G123" s="35"/>
      <c r="H123" s="35"/>
      <c r="I123" s="35"/>
      <c r="J123" s="35"/>
      <c r="K123" s="35"/>
    </row>
    <row r="124" spans="1:11">
      <c r="A124" s="15"/>
      <c r="B124" s="21" t="s">
        <v>88</v>
      </c>
      <c r="C124" s="11"/>
      <c r="D124" s="12"/>
      <c r="E124" s="13"/>
      <c r="F124" s="52">
        <f>SUM(F125:F125)</f>
        <v>2985000</v>
      </c>
      <c r="G124" s="35"/>
      <c r="H124" s="35"/>
      <c r="I124" s="35"/>
      <c r="J124" s="35"/>
      <c r="K124" s="35"/>
    </row>
    <row r="125" spans="1:11">
      <c r="A125" s="15"/>
      <c r="B125" s="16" t="s">
        <v>89</v>
      </c>
      <c r="C125" s="17">
        <v>1</v>
      </c>
      <c r="D125" s="28" t="s">
        <v>37</v>
      </c>
      <c r="E125" s="19">
        <v>2985000</v>
      </c>
      <c r="F125" s="59">
        <f>+E125*C125</f>
        <v>2985000</v>
      </c>
      <c r="G125" s="35"/>
      <c r="H125" s="35"/>
      <c r="I125" s="35"/>
      <c r="J125" s="35"/>
      <c r="K125" s="35"/>
    </row>
    <row r="126" spans="1:11">
      <c r="A126" s="15"/>
      <c r="B126" s="16"/>
      <c r="C126" s="17"/>
      <c r="D126" s="32"/>
      <c r="E126" s="19"/>
      <c r="F126" s="59"/>
      <c r="G126" s="35"/>
      <c r="H126" s="35"/>
      <c r="I126" s="35"/>
      <c r="J126" s="35"/>
      <c r="K126" s="35"/>
    </row>
    <row r="127" spans="1:11">
      <c r="A127" s="15"/>
      <c r="B127" s="21" t="s">
        <v>90</v>
      </c>
      <c r="C127" s="11" t="s">
        <v>3</v>
      </c>
      <c r="D127" s="12" t="s">
        <v>3</v>
      </c>
      <c r="E127" s="13" t="s">
        <v>3</v>
      </c>
      <c r="F127" s="60">
        <f>SUM(F128:F129)</f>
        <v>17250000</v>
      </c>
      <c r="G127" s="35"/>
      <c r="H127" s="35"/>
      <c r="I127" s="35"/>
      <c r="J127" s="35"/>
      <c r="K127" s="35"/>
    </row>
    <row r="128" spans="1:11">
      <c r="A128" s="26"/>
      <c r="B128" s="22" t="s">
        <v>91</v>
      </c>
      <c r="C128" s="23">
        <v>15</v>
      </c>
      <c r="D128" s="18" t="s">
        <v>92</v>
      </c>
      <c r="E128" s="24">
        <v>150000</v>
      </c>
      <c r="F128" s="61">
        <f>SUM(E128*C128)</f>
        <v>2250000</v>
      </c>
      <c r="G128" s="35"/>
      <c r="H128" s="35"/>
      <c r="I128" s="35"/>
      <c r="J128" s="35"/>
      <c r="K128" s="35"/>
    </row>
    <row r="129" spans="1:11">
      <c r="A129" s="62" t="s">
        <v>3</v>
      </c>
      <c r="B129" s="22" t="s">
        <v>93</v>
      </c>
      <c r="C129" s="23">
        <v>75</v>
      </c>
      <c r="D129" s="18" t="s">
        <v>92</v>
      </c>
      <c r="E129" s="63">
        <v>200000</v>
      </c>
      <c r="F129" s="61">
        <f>SUM(E129*C129)</f>
        <v>15000000</v>
      </c>
      <c r="G129" s="35"/>
      <c r="H129" s="35"/>
      <c r="I129" s="35"/>
      <c r="J129" s="35"/>
      <c r="K129" s="35"/>
    </row>
    <row r="130" spans="1:11">
      <c r="A130" s="64"/>
      <c r="B130" s="22"/>
      <c r="C130" s="23"/>
      <c r="D130" s="18"/>
      <c r="E130" s="63"/>
      <c r="F130" s="61"/>
      <c r="G130" s="35"/>
      <c r="H130" s="35"/>
      <c r="I130" s="35"/>
      <c r="J130" s="35"/>
      <c r="K130" s="35"/>
    </row>
    <row r="131" spans="1:11">
      <c r="A131" s="64"/>
      <c r="B131" s="21" t="s">
        <v>94</v>
      </c>
      <c r="C131" s="11" t="s">
        <v>37</v>
      </c>
      <c r="D131" s="29" t="s">
        <v>37</v>
      </c>
      <c r="E131" s="13"/>
      <c r="F131" s="52">
        <f>SUM(E131)</f>
        <v>0</v>
      </c>
      <c r="G131" s="35"/>
      <c r="H131" s="35"/>
      <c r="I131" s="35"/>
      <c r="J131" s="35"/>
      <c r="K131" s="35"/>
    </row>
    <row r="132" spans="1:11">
      <c r="A132" s="64"/>
      <c r="B132" s="65" t="s">
        <v>95</v>
      </c>
      <c r="C132" s="11"/>
      <c r="D132" s="29"/>
      <c r="E132" s="13"/>
      <c r="F132" s="66">
        <v>18000000</v>
      </c>
      <c r="G132" s="35"/>
      <c r="H132" s="35"/>
      <c r="I132" s="35"/>
      <c r="J132" s="35"/>
      <c r="K132" s="35"/>
    </row>
    <row r="133" spans="1:11">
      <c r="A133" s="67"/>
      <c r="B133" s="65" t="s">
        <v>50</v>
      </c>
      <c r="C133" s="11"/>
      <c r="D133" s="12"/>
      <c r="E133" s="13"/>
      <c r="F133" s="60" t="s">
        <v>3</v>
      </c>
      <c r="G133" s="35"/>
      <c r="H133" s="35"/>
      <c r="I133" s="35"/>
      <c r="J133" s="35"/>
      <c r="K133" s="35"/>
    </row>
    <row r="134" spans="1:11">
      <c r="A134" s="68"/>
      <c r="B134" s="22"/>
      <c r="C134" s="23"/>
      <c r="D134" s="18"/>
      <c r="E134" s="24"/>
      <c r="F134" s="69"/>
      <c r="G134" s="35"/>
      <c r="H134" s="35"/>
      <c r="I134" s="35"/>
      <c r="J134" s="35"/>
      <c r="K134" s="35"/>
    </row>
    <row r="135" spans="1:11">
      <c r="A135" s="68"/>
      <c r="B135" s="21" t="s">
        <v>96</v>
      </c>
      <c r="C135" s="11" t="s">
        <v>37</v>
      </c>
      <c r="D135" s="29" t="s">
        <v>37</v>
      </c>
      <c r="E135" s="13"/>
      <c r="F135" s="52">
        <f>SUM(E135)</f>
        <v>0</v>
      </c>
      <c r="G135" s="35"/>
      <c r="H135" s="35"/>
      <c r="I135" s="35"/>
      <c r="J135" s="35"/>
      <c r="K135" s="35"/>
    </row>
    <row r="136" spans="1:11">
      <c r="A136" s="68"/>
      <c r="B136" s="65" t="s">
        <v>97</v>
      </c>
      <c r="C136" s="11"/>
      <c r="D136" s="29"/>
      <c r="E136" s="13"/>
      <c r="F136" s="66">
        <v>70000000</v>
      </c>
      <c r="G136" s="35"/>
      <c r="H136" s="35"/>
      <c r="I136" s="35"/>
      <c r="J136" s="35"/>
      <c r="K136" s="35"/>
    </row>
    <row r="137" spans="1:11" ht="13.5" thickBot="1">
      <c r="A137" s="3"/>
      <c r="B137" s="70"/>
      <c r="C137" s="71"/>
      <c r="D137" s="72"/>
      <c r="E137" s="73"/>
      <c r="F137" s="74" t="s">
        <v>3</v>
      </c>
      <c r="G137" s="35"/>
      <c r="H137" s="35"/>
      <c r="I137" s="35"/>
      <c r="J137" s="35"/>
      <c r="K137" s="35"/>
    </row>
    <row r="138" spans="1:11">
      <c r="A138" s="35"/>
      <c r="B138" s="35"/>
      <c r="C138" s="75"/>
      <c r="D138" s="35"/>
      <c r="E138" s="76"/>
      <c r="F138" s="76"/>
      <c r="G138" s="35"/>
      <c r="H138" s="35"/>
      <c r="I138" s="35"/>
      <c r="J138" s="35"/>
      <c r="K138" s="35"/>
    </row>
    <row r="139" spans="1:11">
      <c r="A139" s="33"/>
      <c r="B139" s="33"/>
      <c r="C139" s="34"/>
      <c r="D139" s="33"/>
      <c r="E139" s="33"/>
      <c r="F139" s="33"/>
      <c r="G139" s="35"/>
      <c r="H139" s="35"/>
      <c r="I139" s="35"/>
      <c r="J139" s="35"/>
      <c r="K139" s="35"/>
    </row>
    <row r="140" spans="1:11">
      <c r="A140" s="33"/>
      <c r="B140" s="33"/>
      <c r="C140" s="34"/>
      <c r="D140" s="33"/>
      <c r="E140" s="33"/>
      <c r="F140" s="33"/>
      <c r="G140" s="35"/>
      <c r="H140" s="35"/>
      <c r="I140" s="35"/>
      <c r="J140" s="35"/>
      <c r="K140" s="35"/>
    </row>
    <row r="141" spans="1:11">
      <c r="A141" s="33"/>
      <c r="B141" s="33"/>
      <c r="C141" s="34"/>
      <c r="D141" s="33"/>
      <c r="E141" s="33"/>
      <c r="F141" s="33"/>
      <c r="G141" s="35"/>
      <c r="H141" s="35"/>
      <c r="I141" s="35"/>
      <c r="J141" s="35"/>
      <c r="K141" s="35"/>
    </row>
    <row r="142" spans="1:11">
      <c r="A142" s="33"/>
      <c r="B142" s="33"/>
      <c r="C142" s="34"/>
      <c r="D142" s="33"/>
      <c r="E142" s="33"/>
      <c r="F142" s="33"/>
      <c r="G142" s="35"/>
      <c r="H142" s="35"/>
      <c r="I142" s="35"/>
      <c r="J142" s="35"/>
      <c r="K142" s="35"/>
    </row>
    <row r="143" spans="1:11">
      <c r="A143" s="33"/>
      <c r="B143" s="33"/>
      <c r="C143" s="34"/>
      <c r="D143" s="33"/>
      <c r="E143" s="33"/>
      <c r="F143" s="33"/>
      <c r="G143" s="35"/>
      <c r="H143" s="35"/>
      <c r="I143" s="35"/>
      <c r="J143" s="35"/>
      <c r="K143" s="35"/>
    </row>
    <row r="144" spans="1:11">
      <c r="A144" s="33"/>
      <c r="B144" s="33"/>
      <c r="C144" s="34"/>
      <c r="D144" s="33"/>
      <c r="E144" s="33"/>
      <c r="F144" s="33"/>
      <c r="G144" s="35"/>
      <c r="H144" s="35"/>
      <c r="I144" s="35"/>
      <c r="J144" s="35"/>
      <c r="K144" s="35"/>
    </row>
    <row r="145" spans="1:11">
      <c r="A145" s="33"/>
      <c r="B145" s="33"/>
      <c r="C145" s="34"/>
      <c r="D145" s="33"/>
      <c r="E145" s="33"/>
      <c r="F145" s="33"/>
      <c r="G145" s="35"/>
      <c r="H145" s="35"/>
      <c r="I145" s="35"/>
      <c r="J145" s="35"/>
      <c r="K145" s="35"/>
    </row>
    <row r="146" spans="1:11">
      <c r="A146" s="33"/>
      <c r="B146" s="33"/>
      <c r="C146" s="34"/>
      <c r="D146" s="33"/>
      <c r="E146" s="33"/>
      <c r="F146" s="33"/>
      <c r="G146" s="35"/>
      <c r="H146" s="35"/>
      <c r="I146" s="35"/>
      <c r="J146" s="35"/>
      <c r="K146" s="35"/>
    </row>
    <row r="147" spans="1:11">
      <c r="A147" s="33"/>
      <c r="B147" s="33"/>
      <c r="C147" s="34"/>
      <c r="D147" s="33"/>
      <c r="E147" s="33"/>
      <c r="F147" s="33"/>
      <c r="G147" s="35"/>
      <c r="H147" s="35"/>
      <c r="I147" s="35"/>
      <c r="J147" s="35"/>
      <c r="K147" s="35"/>
    </row>
    <row r="148" spans="1:11">
      <c r="A148" s="33"/>
      <c r="B148" s="33"/>
      <c r="C148" s="34"/>
      <c r="D148" s="33"/>
      <c r="E148" s="33"/>
      <c r="F148" s="33"/>
      <c r="G148" s="35"/>
      <c r="H148" s="35"/>
      <c r="I148" s="35"/>
      <c r="J148" s="35"/>
      <c r="K148" s="35"/>
    </row>
    <row r="149" spans="1:11">
      <c r="A149" s="33"/>
      <c r="B149" s="33"/>
      <c r="C149" s="34"/>
      <c r="D149" s="33"/>
      <c r="E149" s="33"/>
      <c r="F149" s="33"/>
      <c r="G149" s="35"/>
      <c r="H149" s="35"/>
      <c r="I149" s="35"/>
      <c r="J149" s="35"/>
      <c r="K149" s="35"/>
    </row>
    <row r="150" spans="1:11">
      <c r="A150" s="33"/>
      <c r="B150" s="33"/>
      <c r="C150" s="34"/>
      <c r="D150" s="33"/>
      <c r="E150" s="33"/>
      <c r="F150" s="33"/>
      <c r="G150" s="35"/>
      <c r="H150" s="35"/>
      <c r="I150" s="35"/>
      <c r="J150" s="35"/>
      <c r="K150" s="35"/>
    </row>
    <row r="151" spans="1:11">
      <c r="A151" s="33"/>
      <c r="B151" s="33"/>
      <c r="C151" s="34"/>
      <c r="D151" s="33"/>
      <c r="E151" s="33"/>
      <c r="F151" s="33"/>
      <c r="G151" s="35"/>
      <c r="H151" s="35"/>
      <c r="I151" s="35"/>
      <c r="J151" s="35"/>
      <c r="K151" s="35"/>
    </row>
    <row r="152" spans="1:11">
      <c r="A152" s="33"/>
      <c r="B152" s="33"/>
      <c r="C152" s="34"/>
      <c r="D152" s="33"/>
      <c r="E152" s="33"/>
      <c r="F152" s="33"/>
      <c r="G152" s="35"/>
      <c r="H152" s="35"/>
      <c r="I152" s="35"/>
      <c r="J152" s="35"/>
      <c r="K152" s="35"/>
    </row>
    <row r="153" spans="1:11">
      <c r="A153" s="33"/>
      <c r="B153" s="33"/>
      <c r="C153" s="34"/>
      <c r="D153" s="33"/>
      <c r="E153" s="33"/>
      <c r="F153" s="33"/>
      <c r="G153" s="35"/>
      <c r="H153" s="35"/>
      <c r="I153" s="35"/>
      <c r="J153" s="35"/>
      <c r="K153" s="35"/>
    </row>
    <row r="154" spans="1:11">
      <c r="A154" s="33"/>
      <c r="B154" s="33"/>
      <c r="C154" s="34"/>
      <c r="D154" s="33"/>
      <c r="E154" s="33"/>
      <c r="F154" s="33"/>
      <c r="G154" s="35"/>
      <c r="H154" s="35"/>
      <c r="I154" s="35"/>
      <c r="J154" s="35"/>
      <c r="K154" s="35"/>
    </row>
    <row r="155" spans="1:11">
      <c r="A155" s="33"/>
      <c r="B155" s="33"/>
      <c r="C155" s="34"/>
      <c r="D155" s="33"/>
      <c r="E155" s="33"/>
      <c r="F155" s="33"/>
      <c r="G155" s="35"/>
      <c r="H155" s="35"/>
      <c r="I155" s="35"/>
      <c r="J155" s="35"/>
      <c r="K155" s="35"/>
    </row>
    <row r="156" spans="1:11">
      <c r="A156" s="33"/>
      <c r="B156" s="33"/>
      <c r="C156" s="34"/>
      <c r="D156" s="33"/>
      <c r="E156" s="33"/>
      <c r="F156" s="33"/>
      <c r="G156" s="35"/>
      <c r="H156" s="35"/>
      <c r="I156" s="35"/>
      <c r="J156" s="35"/>
      <c r="K156" s="35"/>
    </row>
    <row r="157" spans="1:11">
      <c r="A157" s="33"/>
      <c r="B157" s="33"/>
      <c r="C157" s="34"/>
      <c r="D157" s="33"/>
      <c r="E157" s="33"/>
      <c r="F157" s="33"/>
      <c r="G157" s="35"/>
      <c r="H157" s="35"/>
      <c r="I157" s="35"/>
      <c r="J157" s="35"/>
      <c r="K157" s="35"/>
    </row>
    <row r="158" spans="1:11">
      <c r="A158" s="33"/>
      <c r="B158" s="33"/>
      <c r="C158" s="34"/>
      <c r="D158" s="33"/>
      <c r="E158" s="33"/>
      <c r="F158" s="33"/>
      <c r="G158" s="35"/>
      <c r="H158" s="35"/>
      <c r="I158" s="35"/>
      <c r="J158" s="35"/>
      <c r="K158" s="35"/>
    </row>
    <row r="159" spans="1:11">
      <c r="A159" s="33"/>
      <c r="B159" s="33"/>
      <c r="C159" s="34"/>
      <c r="D159" s="33"/>
      <c r="E159" s="33"/>
      <c r="F159" s="33"/>
      <c r="G159" s="35"/>
      <c r="H159" s="35"/>
      <c r="I159" s="35"/>
      <c r="J159" s="35"/>
      <c r="K159" s="35"/>
    </row>
    <row r="160" spans="1:11">
      <c r="A160" s="33"/>
      <c r="B160" s="33"/>
      <c r="C160" s="34"/>
      <c r="D160" s="33"/>
      <c r="E160" s="33"/>
      <c r="F160" s="33"/>
      <c r="G160" s="35"/>
      <c r="H160" s="35"/>
      <c r="I160" s="35"/>
      <c r="J160" s="35"/>
      <c r="K160" s="35"/>
    </row>
    <row r="161" spans="1:11">
      <c r="A161" s="33"/>
      <c r="B161" s="33"/>
      <c r="C161" s="34"/>
      <c r="D161" s="33"/>
      <c r="E161" s="33"/>
      <c r="F161" s="33"/>
      <c r="G161" s="35"/>
      <c r="H161" s="35"/>
      <c r="I161" s="35"/>
      <c r="J161" s="35"/>
      <c r="K161" s="35"/>
    </row>
    <row r="162" spans="1:11">
      <c r="A162" s="33"/>
      <c r="B162" s="33"/>
      <c r="C162" s="34"/>
      <c r="D162" s="33"/>
      <c r="E162" s="33"/>
      <c r="F162" s="33"/>
      <c r="G162" s="35"/>
      <c r="H162" s="35"/>
      <c r="I162" s="35"/>
      <c r="J162" s="35"/>
      <c r="K162" s="35"/>
    </row>
    <row r="163" spans="1:11" ht="13.5" thickBot="1">
      <c r="A163" s="33"/>
      <c r="B163" s="33"/>
      <c r="C163" s="34"/>
      <c r="D163" s="33"/>
      <c r="E163" s="33"/>
      <c r="F163" s="33"/>
      <c r="G163" s="35"/>
      <c r="H163" s="35"/>
      <c r="I163" s="35"/>
      <c r="J163" s="35"/>
      <c r="K163" s="35"/>
    </row>
    <row r="164" spans="1:11" s="79" customFormat="1" ht="28.5" customHeight="1">
      <c r="A164" s="77">
        <v>2</v>
      </c>
      <c r="B164" s="557" t="s">
        <v>98</v>
      </c>
      <c r="C164" s="558"/>
      <c r="D164" s="558"/>
      <c r="E164" s="559"/>
      <c r="F164" s="78">
        <f>+F165+F175+F177</f>
        <v>95000000</v>
      </c>
    </row>
    <row r="165" spans="1:11" s="79" customFormat="1" ht="15.75" customHeight="1">
      <c r="A165" s="80"/>
      <c r="B165" s="81" t="s">
        <v>99</v>
      </c>
      <c r="C165" s="82"/>
      <c r="D165" s="83"/>
      <c r="E165" s="84"/>
      <c r="F165" s="85">
        <f>SUM(F167:F173)</f>
        <v>87900000</v>
      </c>
    </row>
    <row r="166" spans="1:11" s="79" customFormat="1">
      <c r="A166" s="86"/>
      <c r="B166" s="87" t="s">
        <v>100</v>
      </c>
      <c r="C166" s="88">
        <v>6</v>
      </c>
      <c r="D166" s="89" t="s">
        <v>18</v>
      </c>
      <c r="E166" s="90">
        <v>1250000</v>
      </c>
      <c r="F166" s="91">
        <f>SUM(E166*C166)</f>
        <v>7500000</v>
      </c>
    </row>
    <row r="167" spans="1:11" s="79" customFormat="1">
      <c r="A167" s="92" t="s">
        <v>3</v>
      </c>
      <c r="B167" s="16" t="s">
        <v>19</v>
      </c>
      <c r="C167" s="88">
        <v>6</v>
      </c>
      <c r="D167" s="89" t="s">
        <v>18</v>
      </c>
      <c r="E167" s="90">
        <v>1000000</v>
      </c>
      <c r="F167" s="91">
        <f>SUM(E167*C167)</f>
        <v>6000000</v>
      </c>
    </row>
    <row r="168" spans="1:11" s="79" customFormat="1">
      <c r="A168" s="93"/>
      <c r="B168" s="94" t="s">
        <v>101</v>
      </c>
      <c r="C168" s="95">
        <v>6</v>
      </c>
      <c r="D168" s="89" t="s">
        <v>18</v>
      </c>
      <c r="E168" s="90">
        <v>800000</v>
      </c>
      <c r="F168" s="91">
        <f>SUM(E168*C168)</f>
        <v>4800000</v>
      </c>
    </row>
    <row r="169" spans="1:11" s="79" customFormat="1">
      <c r="A169" s="86"/>
      <c r="B169" s="87" t="s">
        <v>102</v>
      </c>
      <c r="C169" s="88">
        <v>6</v>
      </c>
      <c r="D169" s="89" t="s">
        <v>18</v>
      </c>
      <c r="E169" s="90">
        <v>750000</v>
      </c>
      <c r="F169" s="91">
        <f>SUM(E169*C169)</f>
        <v>4500000</v>
      </c>
    </row>
    <row r="170" spans="1:11" s="79" customFormat="1">
      <c r="A170" s="86"/>
      <c r="B170" s="87" t="s">
        <v>21</v>
      </c>
      <c r="C170" s="88" t="s">
        <v>3</v>
      </c>
      <c r="D170" s="89" t="s">
        <v>3</v>
      </c>
      <c r="E170" s="90" t="s">
        <v>3</v>
      </c>
      <c r="F170" s="91" t="s">
        <v>3</v>
      </c>
    </row>
    <row r="171" spans="1:11" s="79" customFormat="1">
      <c r="A171" s="86"/>
      <c r="B171" s="87" t="s">
        <v>103</v>
      </c>
      <c r="C171" s="88">
        <v>12</v>
      </c>
      <c r="D171" s="89" t="s">
        <v>18</v>
      </c>
      <c r="E171" s="90">
        <v>700000</v>
      </c>
      <c r="F171" s="91">
        <f>SUM(E171*C171)</f>
        <v>8400000</v>
      </c>
    </row>
    <row r="172" spans="1:11" s="79" customFormat="1">
      <c r="A172" s="86"/>
      <c r="B172" s="87" t="s">
        <v>104</v>
      </c>
      <c r="C172" s="88">
        <v>72</v>
      </c>
      <c r="D172" s="89" t="s">
        <v>18</v>
      </c>
      <c r="E172" s="90">
        <v>600000</v>
      </c>
      <c r="F172" s="91">
        <f>SUM(E172*C172)</f>
        <v>43200000</v>
      </c>
    </row>
    <row r="173" spans="1:11" s="79" customFormat="1" ht="13.5" thickBot="1">
      <c r="A173" s="96"/>
      <c r="B173" s="97" t="s">
        <v>105</v>
      </c>
      <c r="C173" s="98">
        <v>42</v>
      </c>
      <c r="D173" s="99" t="s">
        <v>18</v>
      </c>
      <c r="E173" s="100">
        <v>500000</v>
      </c>
      <c r="F173" s="101">
        <f>SUM(E173*C173)</f>
        <v>21000000</v>
      </c>
    </row>
    <row r="174" spans="1:11" s="79" customFormat="1" ht="12.75" customHeight="1" thickBot="1">
      <c r="A174" s="102"/>
      <c r="B174" s="103"/>
      <c r="C174" s="104"/>
      <c r="D174" s="105"/>
      <c r="E174" s="106"/>
      <c r="F174" s="107"/>
    </row>
    <row r="175" spans="1:11" s="79" customFormat="1" ht="12.75" customHeight="1">
      <c r="A175" s="108"/>
      <c r="B175" s="109" t="s">
        <v>106</v>
      </c>
      <c r="C175" s="110">
        <v>3</v>
      </c>
      <c r="D175" s="111" t="s">
        <v>107</v>
      </c>
      <c r="E175" s="112">
        <v>1000000</v>
      </c>
      <c r="F175" s="113">
        <f>+E175*C175</f>
        <v>3000000</v>
      </c>
    </row>
    <row r="176" spans="1:11" s="79" customFormat="1" ht="12.75" customHeight="1">
      <c r="A176" s="114"/>
      <c r="B176" s="115"/>
      <c r="C176" s="116"/>
      <c r="D176" s="89"/>
      <c r="E176" s="117"/>
      <c r="F176" s="118"/>
    </row>
    <row r="177" spans="1:11" s="79" customFormat="1" ht="12.75" customHeight="1">
      <c r="A177" s="119"/>
      <c r="B177" s="120" t="s">
        <v>108</v>
      </c>
      <c r="C177" s="121"/>
      <c r="D177" s="122"/>
      <c r="E177" s="123"/>
      <c r="F177" s="124">
        <f>SUM(F178)</f>
        <v>4100000</v>
      </c>
    </row>
    <row r="178" spans="1:11" s="79" customFormat="1" ht="12.75" customHeight="1" thickBot="1">
      <c r="A178" s="125"/>
      <c r="B178" s="126" t="s">
        <v>109</v>
      </c>
      <c r="C178" s="127" t="s">
        <v>37</v>
      </c>
      <c r="D178" s="128" t="s">
        <v>37</v>
      </c>
      <c r="E178" s="129">
        <v>4100000</v>
      </c>
      <c r="F178" s="130">
        <f>SUM(E178)</f>
        <v>4100000</v>
      </c>
    </row>
    <row r="179" spans="1:11" s="79" customFormat="1" ht="12.75" customHeight="1" thickBot="1">
      <c r="A179" s="131"/>
      <c r="B179" s="132"/>
      <c r="C179" s="133"/>
      <c r="D179" s="134"/>
      <c r="E179" s="135"/>
      <c r="F179" s="136"/>
    </row>
    <row r="180" spans="1:11" s="79" customFormat="1" ht="12.75" customHeight="1" thickBot="1">
      <c r="A180" s="137"/>
      <c r="B180" s="138"/>
      <c r="C180" s="139"/>
      <c r="D180" s="140"/>
      <c r="E180" s="141"/>
      <c r="F180" s="142"/>
    </row>
    <row r="181" spans="1:11" s="148" customFormat="1" ht="12.75" customHeight="1">
      <c r="A181" s="143">
        <v>3</v>
      </c>
      <c r="B181" s="144" t="s">
        <v>110</v>
      </c>
      <c r="C181" s="145"/>
      <c r="D181" s="146"/>
      <c r="E181" s="147"/>
      <c r="F181" s="45">
        <f>+F183+F191+F193+F196</f>
        <v>95000000</v>
      </c>
    </row>
    <row r="182" spans="1:11" s="148" customFormat="1" ht="14.25" customHeight="1" thickBot="1">
      <c r="A182" s="143"/>
      <c r="B182" s="144" t="s">
        <v>111</v>
      </c>
      <c r="C182" s="145"/>
      <c r="D182" s="146"/>
      <c r="E182" s="147"/>
      <c r="F182" s="149" t="s">
        <v>3</v>
      </c>
    </row>
    <row r="183" spans="1:11" ht="12.75" customHeight="1">
      <c r="A183" s="150"/>
      <c r="B183" s="151" t="s">
        <v>112</v>
      </c>
      <c r="C183" s="152"/>
      <c r="D183" s="153"/>
      <c r="E183" s="154"/>
      <c r="F183" s="155">
        <f>SUM(F184:F189)</f>
        <v>63600000</v>
      </c>
      <c r="G183" s="35"/>
      <c r="H183" s="35"/>
      <c r="I183" s="35"/>
      <c r="J183" s="35"/>
      <c r="K183" s="35"/>
    </row>
    <row r="184" spans="1:11" ht="12.75" customHeight="1">
      <c r="A184" s="150"/>
      <c r="B184" s="156" t="s">
        <v>19</v>
      </c>
      <c r="C184" s="157">
        <v>6</v>
      </c>
      <c r="D184" s="158" t="s">
        <v>18</v>
      </c>
      <c r="E184" s="159">
        <v>1000000</v>
      </c>
      <c r="F184" s="160">
        <f>SUM(E184*C184)</f>
        <v>6000000</v>
      </c>
      <c r="G184" s="35"/>
      <c r="H184" s="35"/>
      <c r="I184" s="35"/>
      <c r="J184" s="35"/>
      <c r="K184" s="35"/>
    </row>
    <row r="185" spans="1:11" ht="12.75" customHeight="1">
      <c r="A185" s="150"/>
      <c r="B185" s="156" t="s">
        <v>20</v>
      </c>
      <c r="C185" s="157">
        <v>6</v>
      </c>
      <c r="D185" s="158" t="s">
        <v>18</v>
      </c>
      <c r="E185" s="159">
        <v>800000</v>
      </c>
      <c r="F185" s="160">
        <f>SUM(E185*C185)</f>
        <v>4800000</v>
      </c>
      <c r="G185" s="35"/>
      <c r="H185" s="35"/>
      <c r="I185" s="35"/>
      <c r="J185" s="35"/>
      <c r="K185" s="35"/>
    </row>
    <row r="186" spans="1:11" ht="12.75" customHeight="1">
      <c r="A186" s="150"/>
      <c r="B186" s="156" t="s">
        <v>21</v>
      </c>
      <c r="C186" s="157" t="s">
        <v>3</v>
      </c>
      <c r="D186" s="158" t="s">
        <v>3</v>
      </c>
      <c r="E186" s="159" t="s">
        <v>3</v>
      </c>
      <c r="F186" s="160" t="s">
        <v>3</v>
      </c>
      <c r="G186" s="35"/>
      <c r="H186" s="35"/>
      <c r="I186" s="35"/>
      <c r="J186" s="35"/>
      <c r="K186" s="35"/>
    </row>
    <row r="187" spans="1:11" s="79" customFormat="1" ht="12.75" customHeight="1">
      <c r="A187" s="161"/>
      <c r="B187" s="162" t="s">
        <v>113</v>
      </c>
      <c r="C187" s="163">
        <v>6</v>
      </c>
      <c r="D187" s="164" t="s">
        <v>18</v>
      </c>
      <c r="E187" s="165">
        <v>700000</v>
      </c>
      <c r="F187" s="166">
        <f>SUM(E187*C187)</f>
        <v>4200000</v>
      </c>
    </row>
    <row r="188" spans="1:11" s="79" customFormat="1" ht="12.75" customHeight="1">
      <c r="A188" s="161"/>
      <c r="B188" s="162" t="s">
        <v>114</v>
      </c>
      <c r="C188" s="163">
        <v>66</v>
      </c>
      <c r="D188" s="164" t="s">
        <v>18</v>
      </c>
      <c r="E188" s="165">
        <v>600000</v>
      </c>
      <c r="F188" s="166">
        <f>SUM(E188*C188)</f>
        <v>39600000</v>
      </c>
    </row>
    <row r="189" spans="1:11" s="79" customFormat="1" ht="12.75" customHeight="1">
      <c r="A189" s="161"/>
      <c r="B189" s="162" t="s">
        <v>115</v>
      </c>
      <c r="C189" s="167">
        <v>18</v>
      </c>
      <c r="D189" s="164" t="s">
        <v>18</v>
      </c>
      <c r="E189" s="168">
        <v>500000</v>
      </c>
      <c r="F189" s="166">
        <f>SUM(E189*C189)</f>
        <v>9000000</v>
      </c>
    </row>
    <row r="190" spans="1:11" ht="12.75" customHeight="1">
      <c r="A190" s="150"/>
      <c r="B190" s="156"/>
      <c r="C190" s="157"/>
      <c r="D190" s="158"/>
      <c r="E190" s="159"/>
      <c r="F190" s="160"/>
      <c r="G190" s="35"/>
      <c r="H190" s="35"/>
      <c r="I190" s="35"/>
      <c r="J190" s="35"/>
      <c r="K190" s="35"/>
    </row>
    <row r="191" spans="1:11" ht="12.75" customHeight="1">
      <c r="A191" s="169"/>
      <c r="B191" s="21" t="s">
        <v>116</v>
      </c>
      <c r="C191" s="170"/>
      <c r="D191" s="171"/>
      <c r="E191" s="172">
        <v>4000000</v>
      </c>
      <c r="F191" s="173">
        <f>+E191</f>
        <v>4000000</v>
      </c>
      <c r="G191" s="35"/>
      <c r="H191" s="35"/>
      <c r="I191" s="35"/>
      <c r="J191" s="35"/>
      <c r="K191" s="35"/>
    </row>
    <row r="192" spans="1:11" s="181" customFormat="1" ht="12.75" customHeight="1">
      <c r="A192" s="174"/>
      <c r="B192" s="175"/>
      <c r="C192" s="176"/>
      <c r="D192" s="177"/>
      <c r="E192" s="178"/>
      <c r="F192" s="179"/>
      <c r="G192" s="180"/>
      <c r="H192" s="180"/>
      <c r="I192" s="180"/>
      <c r="J192" s="180"/>
      <c r="K192" s="180"/>
    </row>
    <row r="193" spans="1:11" s="79" customFormat="1" ht="12.75" customHeight="1">
      <c r="A193" s="15"/>
      <c r="B193" s="21" t="s">
        <v>117</v>
      </c>
      <c r="C193" s="11" t="s">
        <v>3</v>
      </c>
      <c r="D193" s="12" t="s">
        <v>3</v>
      </c>
      <c r="E193" s="13" t="s">
        <v>3</v>
      </c>
      <c r="F193" s="14">
        <f>SUM(F194)</f>
        <v>2400000</v>
      </c>
    </row>
    <row r="194" spans="1:11" s="79" customFormat="1" ht="12.75" customHeight="1">
      <c r="A194" s="26"/>
      <c r="B194" s="22" t="s">
        <v>118</v>
      </c>
      <c r="C194" s="23" t="s">
        <v>37</v>
      </c>
      <c r="D194" s="18" t="s">
        <v>37</v>
      </c>
      <c r="E194" s="24">
        <v>2400000</v>
      </c>
      <c r="F194" s="27">
        <f>SUM(E194)</f>
        <v>2400000</v>
      </c>
    </row>
    <row r="195" spans="1:11" s="79" customFormat="1" ht="12.75" customHeight="1">
      <c r="A195" s="26"/>
      <c r="B195" s="22"/>
      <c r="C195" s="23"/>
      <c r="D195" s="18"/>
      <c r="E195" s="24"/>
      <c r="F195" s="27"/>
    </row>
    <row r="196" spans="1:11" ht="12.75" customHeight="1">
      <c r="A196" s="68"/>
      <c r="B196" s="21" t="s">
        <v>96</v>
      </c>
      <c r="C196" s="11" t="s">
        <v>37</v>
      </c>
      <c r="D196" s="29" t="s">
        <v>37</v>
      </c>
      <c r="E196" s="13"/>
      <c r="F196" s="14">
        <f>+F197</f>
        <v>25000000</v>
      </c>
      <c r="G196" s="35"/>
      <c r="H196" s="35"/>
      <c r="I196" s="35"/>
      <c r="J196" s="35"/>
      <c r="K196" s="35"/>
    </row>
    <row r="197" spans="1:11" ht="12.75" customHeight="1">
      <c r="A197" s="68"/>
      <c r="B197" s="182" t="s">
        <v>110</v>
      </c>
      <c r="C197" s="23"/>
      <c r="D197" s="183"/>
      <c r="E197" s="24"/>
      <c r="F197" s="20">
        <v>25000000</v>
      </c>
      <c r="G197" s="35"/>
      <c r="H197" s="35"/>
      <c r="I197" s="35"/>
      <c r="J197" s="35"/>
      <c r="K197" s="35"/>
    </row>
    <row r="198" spans="1:11" s="79" customFormat="1" ht="12.75" customHeight="1" thickBot="1">
      <c r="A198" s="125"/>
      <c r="B198" s="184" t="s">
        <v>111</v>
      </c>
      <c r="C198" s="185"/>
      <c r="D198" s="128"/>
      <c r="E198" s="186"/>
      <c r="F198" s="187"/>
    </row>
    <row r="199" spans="1:11" ht="12.75" customHeight="1">
      <c r="A199" s="188"/>
      <c r="B199" s="189"/>
      <c r="C199" s="190"/>
      <c r="D199" s="191"/>
      <c r="E199" s="192"/>
      <c r="F199" s="193"/>
    </row>
    <row r="200" spans="1:11" ht="12.75" customHeight="1">
      <c r="A200" s="143">
        <v>4</v>
      </c>
      <c r="B200" s="144" t="s">
        <v>119</v>
      </c>
      <c r="C200" s="145"/>
      <c r="D200" s="146"/>
      <c r="E200" s="147"/>
      <c r="F200" s="45">
        <f>SUM(F202+F206)</f>
        <v>673380000</v>
      </c>
    </row>
    <row r="201" spans="1:11" ht="12.75" customHeight="1">
      <c r="A201" s="194"/>
      <c r="B201" s="195" t="s">
        <v>120</v>
      </c>
      <c r="C201" s="196"/>
      <c r="D201" s="9"/>
      <c r="E201" s="10"/>
      <c r="F201" s="51"/>
    </row>
    <row r="202" spans="1:11" ht="12.75" customHeight="1">
      <c r="A202" s="26"/>
      <c r="B202" s="182" t="s">
        <v>121</v>
      </c>
      <c r="C202" s="197"/>
      <c r="D202" s="198"/>
      <c r="E202" s="199"/>
      <c r="F202" s="200">
        <f>SUM(F203:F204)</f>
        <v>422820000</v>
      </c>
    </row>
    <row r="203" spans="1:11" ht="12.75" customHeight="1">
      <c r="A203" s="26"/>
      <c r="B203" s="201" t="s">
        <v>122</v>
      </c>
      <c r="C203" s="28"/>
      <c r="D203" s="32"/>
      <c r="E203" s="202">
        <v>390420000</v>
      </c>
      <c r="F203" s="203">
        <f>SUM(E203)</f>
        <v>390420000</v>
      </c>
    </row>
    <row r="204" spans="1:11" ht="12.75" customHeight="1">
      <c r="A204" s="26"/>
      <c r="B204" s="201" t="s">
        <v>123</v>
      </c>
      <c r="C204" s="28"/>
      <c r="D204" s="32"/>
      <c r="E204" s="202">
        <v>32400000</v>
      </c>
      <c r="F204" s="204">
        <f>SUM(E204)</f>
        <v>32400000</v>
      </c>
    </row>
    <row r="205" spans="1:11" ht="12.75" customHeight="1">
      <c r="A205" s="26"/>
      <c r="B205" s="201"/>
      <c r="C205" s="28"/>
      <c r="D205" s="32"/>
      <c r="E205" s="202"/>
      <c r="F205" s="204"/>
    </row>
    <row r="206" spans="1:11" ht="12.75" customHeight="1">
      <c r="A206" s="26"/>
      <c r="B206" s="182" t="s">
        <v>124</v>
      </c>
      <c r="C206" s="197"/>
      <c r="D206" s="198"/>
      <c r="E206" s="199"/>
      <c r="F206" s="205">
        <f>SUM(F207:F208)</f>
        <v>250560000</v>
      </c>
    </row>
    <row r="207" spans="1:11" ht="12.75" customHeight="1">
      <c r="A207" s="15"/>
      <c r="B207" s="201" t="s">
        <v>122</v>
      </c>
      <c r="C207" s="28"/>
      <c r="D207" s="32"/>
      <c r="E207" s="202">
        <v>231360000</v>
      </c>
      <c r="F207" s="204">
        <f>SUM(E207)</f>
        <v>231360000</v>
      </c>
    </row>
    <row r="208" spans="1:11" ht="12.75" customHeight="1">
      <c r="A208" s="26"/>
      <c r="B208" s="201" t="s">
        <v>123</v>
      </c>
      <c r="C208" s="28"/>
      <c r="D208" s="32"/>
      <c r="E208" s="202">
        <v>19200000</v>
      </c>
      <c r="F208" s="204">
        <f>SUM(E208)</f>
        <v>19200000</v>
      </c>
    </row>
    <row r="209" spans="1:6" ht="12.75" customHeight="1" thickBot="1">
      <c r="A209" s="125"/>
      <c r="B209" s="206"/>
      <c r="C209" s="207"/>
      <c r="D209" s="208"/>
      <c r="E209" s="209"/>
      <c r="F209" s="210"/>
    </row>
    <row r="210" spans="1:6" ht="12.75" customHeight="1">
      <c r="A210" s="211"/>
      <c r="B210" s="212"/>
      <c r="C210" s="213"/>
      <c r="D210" s="214"/>
      <c r="E210" s="215"/>
      <c r="F210" s="216"/>
    </row>
    <row r="211" spans="1:6" ht="12.75" customHeight="1">
      <c r="A211" s="217">
        <v>5</v>
      </c>
      <c r="B211" s="218" t="s">
        <v>125</v>
      </c>
      <c r="C211" s="219"/>
      <c r="D211" s="220"/>
      <c r="E211" s="221"/>
      <c r="F211" s="222">
        <f>+F212+F221+F223+F227+F229+F234+F238+F240+F258+F260+F266+F271+F274+F283+F288</f>
        <v>231000000</v>
      </c>
    </row>
    <row r="212" spans="1:6">
      <c r="A212" s="223"/>
      <c r="B212" s="224" t="s">
        <v>126</v>
      </c>
      <c r="C212" s="82"/>
      <c r="D212" s="83"/>
      <c r="E212" s="84"/>
      <c r="F212" s="225">
        <f>SUM(F213:F219)</f>
        <v>18900000</v>
      </c>
    </row>
    <row r="213" spans="1:6">
      <c r="A213" s="226"/>
      <c r="B213" s="115" t="s">
        <v>127</v>
      </c>
      <c r="C213" s="116">
        <v>1</v>
      </c>
      <c r="D213" s="89" t="s">
        <v>18</v>
      </c>
      <c r="E213" s="117">
        <v>1250000</v>
      </c>
      <c r="F213" s="91">
        <f t="shared" ref="F213:F219" si="1">SUM(E213*C213)</f>
        <v>1250000</v>
      </c>
    </row>
    <row r="214" spans="1:6">
      <c r="A214" s="226"/>
      <c r="B214" s="87" t="s">
        <v>128</v>
      </c>
      <c r="C214" s="88">
        <v>1</v>
      </c>
      <c r="D214" s="89" t="s">
        <v>53</v>
      </c>
      <c r="E214" s="90">
        <v>1100000</v>
      </c>
      <c r="F214" s="91">
        <f t="shared" si="1"/>
        <v>1100000</v>
      </c>
    </row>
    <row r="215" spans="1:6">
      <c r="A215" s="226"/>
      <c r="B215" s="87" t="s">
        <v>54</v>
      </c>
      <c r="C215" s="88">
        <v>1</v>
      </c>
      <c r="D215" s="89" t="s">
        <v>53</v>
      </c>
      <c r="E215" s="90">
        <v>1000000</v>
      </c>
      <c r="F215" s="91">
        <f t="shared" si="1"/>
        <v>1000000</v>
      </c>
    </row>
    <row r="216" spans="1:6">
      <c r="A216" s="226"/>
      <c r="B216" s="87" t="s">
        <v>55</v>
      </c>
      <c r="C216" s="88">
        <v>1</v>
      </c>
      <c r="D216" s="89" t="s">
        <v>53</v>
      </c>
      <c r="E216" s="90">
        <v>800000</v>
      </c>
      <c r="F216" s="91">
        <f t="shared" si="1"/>
        <v>800000</v>
      </c>
    </row>
    <row r="217" spans="1:6">
      <c r="A217" s="226"/>
      <c r="B217" s="87" t="s">
        <v>129</v>
      </c>
      <c r="C217" s="88">
        <v>1</v>
      </c>
      <c r="D217" s="89" t="s">
        <v>53</v>
      </c>
      <c r="E217" s="90">
        <v>750000</v>
      </c>
      <c r="F217" s="91">
        <f t="shared" si="1"/>
        <v>750000</v>
      </c>
    </row>
    <row r="218" spans="1:6">
      <c r="A218" s="114"/>
      <c r="B218" s="87" t="s">
        <v>130</v>
      </c>
      <c r="C218" s="88">
        <v>20</v>
      </c>
      <c r="D218" s="89" t="s">
        <v>53</v>
      </c>
      <c r="E218" s="90">
        <v>600000</v>
      </c>
      <c r="F218" s="91">
        <f t="shared" si="1"/>
        <v>12000000</v>
      </c>
    </row>
    <row r="219" spans="1:6">
      <c r="A219" s="114"/>
      <c r="B219" s="87" t="s">
        <v>131</v>
      </c>
      <c r="C219" s="88">
        <v>4</v>
      </c>
      <c r="D219" s="89" t="s">
        <v>53</v>
      </c>
      <c r="E219" s="90">
        <v>500000</v>
      </c>
      <c r="F219" s="91">
        <f t="shared" si="1"/>
        <v>2000000</v>
      </c>
    </row>
    <row r="220" spans="1:6">
      <c r="A220" s="114"/>
      <c r="B220" s="87"/>
      <c r="C220" s="88"/>
      <c r="D220" s="89"/>
      <c r="E220" s="90"/>
      <c r="F220" s="91"/>
    </row>
    <row r="221" spans="1:6">
      <c r="A221" s="114"/>
      <c r="B221" s="227" t="s">
        <v>132</v>
      </c>
      <c r="C221" s="228"/>
      <c r="D221" s="229"/>
      <c r="E221" s="230"/>
      <c r="F221" s="231"/>
    </row>
    <row r="222" spans="1:6">
      <c r="A222" s="114"/>
      <c r="B222" s="87"/>
      <c r="C222" s="88"/>
      <c r="D222" s="89"/>
      <c r="E222" s="90"/>
      <c r="F222" s="91"/>
    </row>
    <row r="223" spans="1:6">
      <c r="A223" s="560" t="s">
        <v>133</v>
      </c>
      <c r="B223" s="224" t="s">
        <v>134</v>
      </c>
      <c r="C223" s="82"/>
      <c r="D223" s="83"/>
      <c r="E223" s="84"/>
      <c r="F223" s="225">
        <f>SUM(F224:F225)</f>
        <v>7500000</v>
      </c>
    </row>
    <row r="224" spans="1:6" ht="22.5">
      <c r="A224" s="561"/>
      <c r="B224" s="232" t="s">
        <v>135</v>
      </c>
      <c r="C224" s="88">
        <v>3</v>
      </c>
      <c r="D224" s="89" t="s">
        <v>53</v>
      </c>
      <c r="E224" s="90">
        <v>1500000</v>
      </c>
      <c r="F224" s="91">
        <f>SUM(E224*C224)</f>
        <v>4500000</v>
      </c>
    </row>
    <row r="225" spans="1:6" ht="22.5">
      <c r="A225" s="561"/>
      <c r="B225" s="232" t="s">
        <v>136</v>
      </c>
      <c r="C225" s="88">
        <v>3</v>
      </c>
      <c r="D225" s="89" t="s">
        <v>53</v>
      </c>
      <c r="E225" s="90">
        <v>1000000</v>
      </c>
      <c r="F225" s="91">
        <f>SUM(E225*C225)</f>
        <v>3000000</v>
      </c>
    </row>
    <row r="226" spans="1:6">
      <c r="A226" s="114"/>
      <c r="B226" s="233"/>
      <c r="C226" s="234"/>
      <c r="D226" s="235"/>
      <c r="E226" s="236"/>
      <c r="F226" s="237"/>
    </row>
    <row r="227" spans="1:6">
      <c r="A227" s="114"/>
      <c r="B227" s="238" t="s">
        <v>137</v>
      </c>
      <c r="C227" s="239">
        <v>1</v>
      </c>
      <c r="D227" s="240" t="s">
        <v>138</v>
      </c>
      <c r="E227" s="241">
        <v>3875000</v>
      </c>
      <c r="F227" s="225">
        <f>SUM(E227)</f>
        <v>3875000</v>
      </c>
    </row>
    <row r="228" spans="1:6">
      <c r="A228" s="114"/>
      <c r="B228" s="233"/>
      <c r="C228" s="234"/>
      <c r="D228" s="235"/>
      <c r="E228" s="236"/>
      <c r="F228" s="237"/>
    </row>
    <row r="229" spans="1:6">
      <c r="A229" s="114"/>
      <c r="B229" s="242" t="s">
        <v>139</v>
      </c>
      <c r="C229" s="243" t="s">
        <v>3</v>
      </c>
      <c r="D229" s="240"/>
      <c r="E229" s="241"/>
      <c r="F229" s="225">
        <f>SUM(F230:F232)</f>
        <v>60000000</v>
      </c>
    </row>
    <row r="230" spans="1:6">
      <c r="A230" s="244"/>
      <c r="B230" s="233" t="s">
        <v>140</v>
      </c>
      <c r="C230" s="234">
        <v>500</v>
      </c>
      <c r="D230" s="235" t="s">
        <v>34</v>
      </c>
      <c r="E230" s="236">
        <v>75000</v>
      </c>
      <c r="F230" s="245">
        <f>SUM(E230*C230)</f>
        <v>37500000</v>
      </c>
    </row>
    <row r="231" spans="1:6">
      <c r="A231" s="226"/>
      <c r="B231" s="233" t="s">
        <v>141</v>
      </c>
      <c r="C231" s="234">
        <v>100</v>
      </c>
      <c r="D231" s="235" t="s">
        <v>34</v>
      </c>
      <c r="E231" s="236">
        <v>100000</v>
      </c>
      <c r="F231" s="245">
        <f>SUM(E231*C231)</f>
        <v>10000000</v>
      </c>
    </row>
    <row r="232" spans="1:6">
      <c r="A232" s="226"/>
      <c r="B232" s="233" t="s">
        <v>142</v>
      </c>
      <c r="C232" s="234">
        <v>500</v>
      </c>
      <c r="D232" s="235" t="s">
        <v>34</v>
      </c>
      <c r="E232" s="236">
        <v>25000</v>
      </c>
      <c r="F232" s="245">
        <f>SUM(E232*C232)</f>
        <v>12500000</v>
      </c>
    </row>
    <row r="233" spans="1:6">
      <c r="A233" s="226"/>
      <c r="B233" s="233"/>
      <c r="C233" s="234"/>
      <c r="D233" s="235"/>
      <c r="E233" s="236"/>
      <c r="F233" s="245"/>
    </row>
    <row r="234" spans="1:6">
      <c r="A234" s="223"/>
      <c r="B234" s="81" t="s">
        <v>143</v>
      </c>
      <c r="C234" s="82"/>
      <c r="D234" s="83"/>
      <c r="E234" s="84"/>
      <c r="F234" s="85">
        <f>SUM(F235:F236)</f>
        <v>2250000</v>
      </c>
    </row>
    <row r="235" spans="1:6">
      <c r="A235" s="246"/>
      <c r="B235" s="247" t="s">
        <v>144</v>
      </c>
      <c r="C235" s="234">
        <v>3</v>
      </c>
      <c r="D235" s="235" t="s">
        <v>34</v>
      </c>
      <c r="E235" s="236">
        <v>250000</v>
      </c>
      <c r="F235" s="245">
        <f>SUM(E235*C235)</f>
        <v>750000</v>
      </c>
    </row>
    <row r="236" spans="1:6">
      <c r="A236" s="246"/>
      <c r="B236" s="247" t="s">
        <v>145</v>
      </c>
      <c r="C236" s="234">
        <v>6</v>
      </c>
      <c r="D236" s="235" t="s">
        <v>34</v>
      </c>
      <c r="E236" s="236">
        <v>250000</v>
      </c>
      <c r="F236" s="245">
        <f>SUM(E236*C236)</f>
        <v>1500000</v>
      </c>
    </row>
    <row r="237" spans="1:6">
      <c r="A237" s="226"/>
      <c r="B237" s="233"/>
      <c r="C237" s="234"/>
      <c r="D237" s="235"/>
      <c r="E237" s="236"/>
      <c r="F237" s="245"/>
    </row>
    <row r="238" spans="1:6">
      <c r="A238" s="223"/>
      <c r="B238" s="81" t="s">
        <v>146</v>
      </c>
      <c r="C238" s="82">
        <v>4</v>
      </c>
      <c r="D238" s="83" t="s">
        <v>107</v>
      </c>
      <c r="E238" s="84">
        <v>1000000</v>
      </c>
      <c r="F238" s="85">
        <f>+E238*C238</f>
        <v>4000000</v>
      </c>
    </row>
    <row r="239" spans="1:6" ht="13.5" thickBot="1">
      <c r="A239" s="248"/>
      <c r="B239" s="249"/>
      <c r="C239" s="250"/>
      <c r="D239" s="251"/>
      <c r="E239" s="252"/>
      <c r="F239" s="253"/>
    </row>
    <row r="240" spans="1:6">
      <c r="A240" s="254"/>
      <c r="B240" s="255" t="s">
        <v>147</v>
      </c>
      <c r="C240" s="256"/>
      <c r="D240" s="111"/>
      <c r="E240" s="257"/>
      <c r="F240" s="258">
        <f>SUM(F242:F256)</f>
        <v>8750000</v>
      </c>
    </row>
    <row r="241" spans="1:6">
      <c r="A241" s="226"/>
      <c r="B241" s="233" t="s">
        <v>148</v>
      </c>
      <c r="C241" s="234"/>
      <c r="D241" s="235"/>
      <c r="E241" s="236"/>
      <c r="F241" s="237"/>
    </row>
    <row r="242" spans="1:6">
      <c r="A242" s="226"/>
      <c r="B242" s="233" t="s">
        <v>149</v>
      </c>
      <c r="C242" s="234">
        <v>1</v>
      </c>
      <c r="D242" s="235" t="s">
        <v>92</v>
      </c>
      <c r="E242" s="236">
        <v>1250000</v>
      </c>
      <c r="F242" s="237">
        <f>+E242</f>
        <v>1250000</v>
      </c>
    </row>
    <row r="243" spans="1:6">
      <c r="A243" s="226"/>
      <c r="B243" s="233" t="s">
        <v>150</v>
      </c>
      <c r="C243" s="234">
        <v>1</v>
      </c>
      <c r="D243" s="235" t="s">
        <v>92</v>
      </c>
      <c r="E243" s="236">
        <v>1000000</v>
      </c>
      <c r="F243" s="237">
        <f>+E243</f>
        <v>1000000</v>
      </c>
    </row>
    <row r="244" spans="1:6">
      <c r="A244" s="226"/>
      <c r="B244" s="233" t="s">
        <v>151</v>
      </c>
      <c r="C244" s="234">
        <v>1</v>
      </c>
      <c r="D244" s="235" t="s">
        <v>92</v>
      </c>
      <c r="E244" s="236">
        <v>750000</v>
      </c>
      <c r="F244" s="237">
        <f>+E244</f>
        <v>750000</v>
      </c>
    </row>
    <row r="245" spans="1:6">
      <c r="A245" s="226"/>
      <c r="B245" s="233" t="s">
        <v>152</v>
      </c>
      <c r="C245" s="234">
        <v>1</v>
      </c>
      <c r="D245" s="235" t="s">
        <v>92</v>
      </c>
      <c r="E245" s="236">
        <v>500000</v>
      </c>
      <c r="F245" s="237">
        <f>+E245</f>
        <v>500000</v>
      </c>
    </row>
    <row r="246" spans="1:6">
      <c r="A246" s="226"/>
      <c r="B246" s="233" t="s">
        <v>153</v>
      </c>
      <c r="C246" s="234">
        <v>2</v>
      </c>
      <c r="D246" s="235" t="s">
        <v>92</v>
      </c>
      <c r="E246" s="236">
        <v>250000</v>
      </c>
      <c r="F246" s="237">
        <f>+E246</f>
        <v>250000</v>
      </c>
    </row>
    <row r="247" spans="1:6">
      <c r="A247" s="226"/>
      <c r="B247" s="233"/>
      <c r="C247" s="234"/>
      <c r="D247" s="235"/>
      <c r="E247" s="236"/>
      <c r="F247" s="237"/>
    </row>
    <row r="248" spans="1:6">
      <c r="A248" s="226"/>
      <c r="B248" s="233"/>
      <c r="C248" s="234"/>
      <c r="D248" s="235"/>
      <c r="E248" s="236"/>
      <c r="F248" s="237"/>
    </row>
    <row r="249" spans="1:6">
      <c r="A249" s="226"/>
      <c r="B249" s="233"/>
      <c r="C249" s="234"/>
      <c r="D249" s="235"/>
      <c r="E249" s="236"/>
      <c r="F249" s="237"/>
    </row>
    <row r="250" spans="1:6">
      <c r="A250" s="226"/>
      <c r="B250" s="233"/>
      <c r="C250" s="234"/>
      <c r="D250" s="235"/>
      <c r="E250" s="236"/>
      <c r="F250" s="237"/>
    </row>
    <row r="251" spans="1:6">
      <c r="A251" s="226"/>
      <c r="B251" s="233" t="s">
        <v>154</v>
      </c>
      <c r="C251" s="234"/>
      <c r="D251" s="235"/>
      <c r="E251" s="236"/>
      <c r="F251" s="237"/>
    </row>
    <row r="252" spans="1:6">
      <c r="A252" s="226"/>
      <c r="B252" s="233" t="s">
        <v>149</v>
      </c>
      <c r="C252" s="234">
        <v>1</v>
      </c>
      <c r="D252" s="235" t="s">
        <v>92</v>
      </c>
      <c r="E252" s="236">
        <v>1500000</v>
      </c>
      <c r="F252" s="237">
        <f>+E252</f>
        <v>1500000</v>
      </c>
    </row>
    <row r="253" spans="1:6">
      <c r="A253" s="226"/>
      <c r="B253" s="233" t="s">
        <v>150</v>
      </c>
      <c r="C253" s="234">
        <v>1</v>
      </c>
      <c r="D253" s="235" t="s">
        <v>92</v>
      </c>
      <c r="E253" s="236">
        <v>1250000</v>
      </c>
      <c r="F253" s="237">
        <f>+E253</f>
        <v>1250000</v>
      </c>
    </row>
    <row r="254" spans="1:6">
      <c r="A254" s="226"/>
      <c r="B254" s="233" t="s">
        <v>151</v>
      </c>
      <c r="C254" s="234">
        <v>1</v>
      </c>
      <c r="D254" s="235" t="s">
        <v>92</v>
      </c>
      <c r="E254" s="236">
        <v>1000000</v>
      </c>
      <c r="F254" s="237">
        <f>+E254</f>
        <v>1000000</v>
      </c>
    </row>
    <row r="255" spans="1:6">
      <c r="A255" s="226"/>
      <c r="B255" s="233" t="s">
        <v>152</v>
      </c>
      <c r="C255" s="234">
        <v>1</v>
      </c>
      <c r="D255" s="235" t="s">
        <v>92</v>
      </c>
      <c r="E255" s="236">
        <v>750000</v>
      </c>
      <c r="F255" s="237">
        <f>+E255</f>
        <v>750000</v>
      </c>
    </row>
    <row r="256" spans="1:6">
      <c r="A256" s="226"/>
      <c r="B256" s="233" t="s">
        <v>153</v>
      </c>
      <c r="C256" s="234">
        <v>2</v>
      </c>
      <c r="D256" s="235" t="s">
        <v>92</v>
      </c>
      <c r="E256" s="236">
        <v>500000</v>
      </c>
      <c r="F256" s="237">
        <f>+E256</f>
        <v>500000</v>
      </c>
    </row>
    <row r="257" spans="1:6">
      <c r="A257" s="114"/>
      <c r="B257" s="233"/>
      <c r="C257" s="234"/>
      <c r="D257" s="235"/>
      <c r="E257" s="236"/>
      <c r="F257" s="237"/>
    </row>
    <row r="258" spans="1:6">
      <c r="A258" s="114"/>
      <c r="B258" s="242" t="s">
        <v>155</v>
      </c>
      <c r="C258" s="243">
        <v>76</v>
      </c>
      <c r="D258" s="240" t="s">
        <v>37</v>
      </c>
      <c r="E258" s="241">
        <v>12500</v>
      </c>
      <c r="F258" s="225">
        <f>SUM(E258*C258)</f>
        <v>950000</v>
      </c>
    </row>
    <row r="259" spans="1:6">
      <c r="A259" s="114"/>
      <c r="B259" s="233"/>
      <c r="C259" s="234"/>
      <c r="D259" s="235"/>
      <c r="E259" s="236"/>
      <c r="F259" s="237"/>
    </row>
    <row r="260" spans="1:6">
      <c r="A260" s="114"/>
      <c r="B260" s="242" t="s">
        <v>156</v>
      </c>
      <c r="C260" s="243"/>
      <c r="D260" s="240"/>
      <c r="E260" s="241"/>
      <c r="F260" s="225">
        <f>SUM(F261:F264)</f>
        <v>32500000</v>
      </c>
    </row>
    <row r="261" spans="1:6">
      <c r="A261" s="114"/>
      <c r="B261" s="233" t="s">
        <v>157</v>
      </c>
      <c r="C261" s="88">
        <v>4</v>
      </c>
      <c r="D261" s="235" t="s">
        <v>34</v>
      </c>
      <c r="E261" s="236">
        <v>250000</v>
      </c>
      <c r="F261" s="237">
        <f>SUM(E261*C261)</f>
        <v>1000000</v>
      </c>
    </row>
    <row r="262" spans="1:6">
      <c r="A262" s="114"/>
      <c r="B262" s="233" t="s">
        <v>158</v>
      </c>
      <c r="C262" s="88" t="s">
        <v>37</v>
      </c>
      <c r="D262" s="235" t="s">
        <v>37</v>
      </c>
      <c r="E262" s="236">
        <v>1500000</v>
      </c>
      <c r="F262" s="237">
        <f>SUM(E262)</f>
        <v>1500000</v>
      </c>
    </row>
    <row r="263" spans="1:6">
      <c r="A263" s="114"/>
      <c r="B263" s="233" t="s">
        <v>159</v>
      </c>
      <c r="C263" s="88" t="s">
        <v>37</v>
      </c>
      <c r="D263" s="235" t="s">
        <v>37</v>
      </c>
      <c r="E263" s="236">
        <v>10000000</v>
      </c>
      <c r="F263" s="237">
        <f>SUM(E263)</f>
        <v>10000000</v>
      </c>
    </row>
    <row r="264" spans="1:6">
      <c r="A264" s="114"/>
      <c r="B264" s="259" t="s">
        <v>160</v>
      </c>
      <c r="C264" s="88">
        <v>2000</v>
      </c>
      <c r="D264" s="235" t="s">
        <v>161</v>
      </c>
      <c r="E264" s="236">
        <v>10000</v>
      </c>
      <c r="F264" s="237">
        <f>SUM(E264*C264)</f>
        <v>20000000</v>
      </c>
    </row>
    <row r="265" spans="1:6" ht="13.5" thickBot="1">
      <c r="A265" s="260"/>
      <c r="B265" s="249"/>
      <c r="C265" s="250"/>
      <c r="D265" s="251"/>
      <c r="E265" s="252"/>
      <c r="F265" s="253"/>
    </row>
    <row r="266" spans="1:6">
      <c r="A266" s="261"/>
      <c r="B266" s="262" t="s">
        <v>162</v>
      </c>
      <c r="C266" s="263"/>
      <c r="D266" s="264"/>
      <c r="E266" s="265"/>
      <c r="F266" s="258">
        <f>SUM(F267:F269)</f>
        <v>16250000</v>
      </c>
    </row>
    <row r="267" spans="1:6">
      <c r="A267" s="114"/>
      <c r="B267" s="233" t="s">
        <v>163</v>
      </c>
      <c r="C267" s="234">
        <v>500</v>
      </c>
      <c r="D267" s="235" t="s">
        <v>161</v>
      </c>
      <c r="E267" s="236">
        <v>20000</v>
      </c>
      <c r="F267" s="237">
        <f>SUM(E267*C267)</f>
        <v>10000000</v>
      </c>
    </row>
    <row r="268" spans="1:6">
      <c r="A268" s="114"/>
      <c r="B268" s="233" t="s">
        <v>164</v>
      </c>
      <c r="C268" s="234">
        <v>500</v>
      </c>
      <c r="D268" s="235" t="s">
        <v>161</v>
      </c>
      <c r="E268" s="236">
        <v>5000</v>
      </c>
      <c r="F268" s="237">
        <f>SUM(E268*C268)</f>
        <v>2500000</v>
      </c>
    </row>
    <row r="269" spans="1:6">
      <c r="A269" s="114"/>
      <c r="B269" s="233" t="s">
        <v>165</v>
      </c>
      <c r="C269" s="234">
        <v>500</v>
      </c>
      <c r="D269" s="235" t="s">
        <v>34</v>
      </c>
      <c r="E269" s="236">
        <v>7500</v>
      </c>
      <c r="F269" s="237">
        <f>SUM(E269*C269)</f>
        <v>3750000</v>
      </c>
    </row>
    <row r="270" spans="1:6">
      <c r="A270" s="114"/>
      <c r="B270" s="233"/>
      <c r="C270" s="234"/>
      <c r="D270" s="235"/>
      <c r="E270" s="236"/>
      <c r="F270" s="237"/>
    </row>
    <row r="271" spans="1:6">
      <c r="A271" s="114"/>
      <c r="B271" s="242" t="s">
        <v>166</v>
      </c>
      <c r="C271" s="243"/>
      <c r="D271" s="240"/>
      <c r="E271" s="241"/>
      <c r="F271" s="225">
        <f>SUM(F272:F272)</f>
        <v>3775000</v>
      </c>
    </row>
    <row r="272" spans="1:6">
      <c r="A272" s="114"/>
      <c r="B272" s="233" t="s">
        <v>167</v>
      </c>
      <c r="C272" s="234" t="s">
        <v>37</v>
      </c>
      <c r="D272" s="235" t="s">
        <v>37</v>
      </c>
      <c r="E272" s="236">
        <v>3775000</v>
      </c>
      <c r="F272" s="237">
        <f>SUM(E272)</f>
        <v>3775000</v>
      </c>
    </row>
    <row r="273" spans="1:11">
      <c r="A273" s="114"/>
      <c r="B273" s="233"/>
      <c r="C273" s="234"/>
      <c r="D273" s="235"/>
      <c r="E273" s="236"/>
      <c r="F273" s="237"/>
    </row>
    <row r="274" spans="1:11">
      <c r="A274" s="114"/>
      <c r="B274" s="81" t="s">
        <v>168</v>
      </c>
      <c r="C274" s="243"/>
      <c r="D274" s="240"/>
      <c r="E274" s="241"/>
      <c r="F274" s="225">
        <f>+F275</f>
        <v>45000000</v>
      </c>
    </row>
    <row r="275" spans="1:11">
      <c r="A275" s="114"/>
      <c r="B275" s="266" t="s">
        <v>169</v>
      </c>
      <c r="C275" s="267">
        <v>1</v>
      </c>
      <c r="D275" s="89" t="s">
        <v>107</v>
      </c>
      <c r="E275" s="268">
        <v>45000000</v>
      </c>
      <c r="F275" s="269">
        <f>+E275</f>
        <v>45000000</v>
      </c>
      <c r="G275" s="181"/>
      <c r="H275" s="181"/>
      <c r="I275" s="181"/>
      <c r="J275" s="181"/>
      <c r="K275" s="181"/>
    </row>
    <row r="276" spans="1:11">
      <c r="A276" s="226" t="s">
        <v>170</v>
      </c>
      <c r="B276" s="115" t="s">
        <v>171</v>
      </c>
      <c r="C276" s="116"/>
      <c r="D276" s="89"/>
      <c r="E276" s="117"/>
      <c r="F276" s="91">
        <f t="shared" ref="F276:F281" si="2">SUM(E276*C276)</f>
        <v>0</v>
      </c>
    </row>
    <row r="277" spans="1:11">
      <c r="A277" s="86"/>
      <c r="B277" s="115" t="s">
        <v>172</v>
      </c>
      <c r="C277" s="116"/>
      <c r="D277" s="89"/>
      <c r="E277" s="117"/>
      <c r="F277" s="91">
        <f t="shared" si="2"/>
        <v>0</v>
      </c>
    </row>
    <row r="278" spans="1:11">
      <c r="A278" s="86"/>
      <c r="B278" s="115" t="s">
        <v>173</v>
      </c>
      <c r="C278" s="116"/>
      <c r="D278" s="89"/>
      <c r="E278" s="117"/>
      <c r="F278" s="91">
        <f t="shared" si="2"/>
        <v>0</v>
      </c>
    </row>
    <row r="279" spans="1:11">
      <c r="A279" s="86"/>
      <c r="B279" s="115" t="s">
        <v>174</v>
      </c>
      <c r="C279" s="116"/>
      <c r="D279" s="89"/>
      <c r="E279" s="117"/>
      <c r="F279" s="91">
        <f t="shared" si="2"/>
        <v>0</v>
      </c>
    </row>
    <row r="280" spans="1:11">
      <c r="A280" s="114"/>
      <c r="B280" s="115" t="s">
        <v>175</v>
      </c>
      <c r="C280" s="116"/>
      <c r="D280" s="267"/>
      <c r="E280" s="117"/>
      <c r="F280" s="91">
        <f t="shared" si="2"/>
        <v>0</v>
      </c>
    </row>
    <row r="281" spans="1:11">
      <c r="A281" s="114"/>
      <c r="B281" s="115" t="s">
        <v>176</v>
      </c>
      <c r="C281" s="116"/>
      <c r="D281" s="267"/>
      <c r="E281" s="117"/>
      <c r="F281" s="91">
        <f t="shared" si="2"/>
        <v>0</v>
      </c>
    </row>
    <row r="282" spans="1:11">
      <c r="A282" s="114"/>
      <c r="B282" s="115"/>
      <c r="C282" s="116"/>
      <c r="D282" s="267"/>
      <c r="E282" s="117"/>
      <c r="F282" s="91"/>
    </row>
    <row r="283" spans="1:11">
      <c r="A283" s="114"/>
      <c r="B283" s="242" t="s">
        <v>177</v>
      </c>
      <c r="C283" s="243"/>
      <c r="D283" s="240"/>
      <c r="E283" s="241"/>
      <c r="F283" s="225">
        <f>SUM(F284:F285)</f>
        <v>21250000</v>
      </c>
    </row>
    <row r="284" spans="1:11">
      <c r="A284" s="114"/>
      <c r="B284" s="115" t="s">
        <v>178</v>
      </c>
      <c r="C284" s="116">
        <v>500</v>
      </c>
      <c r="D284" s="267" t="s">
        <v>179</v>
      </c>
      <c r="E284" s="117">
        <v>25000</v>
      </c>
      <c r="F284" s="91">
        <f>SUM(E284*C284)</f>
        <v>12500000</v>
      </c>
    </row>
    <row r="285" spans="1:11">
      <c r="A285" s="114"/>
      <c r="B285" s="115" t="s">
        <v>180</v>
      </c>
      <c r="C285" s="116">
        <v>500</v>
      </c>
      <c r="D285" s="267" t="s">
        <v>179</v>
      </c>
      <c r="E285" s="117">
        <v>17500</v>
      </c>
      <c r="F285" s="91">
        <f>SUM(E285*C285)</f>
        <v>8750000</v>
      </c>
    </row>
    <row r="286" spans="1:11">
      <c r="A286" s="114"/>
      <c r="B286" s="115" t="s">
        <v>181</v>
      </c>
      <c r="C286" s="116">
        <v>20</v>
      </c>
      <c r="D286" s="267" t="s">
        <v>179</v>
      </c>
      <c r="E286" s="117">
        <v>60000</v>
      </c>
      <c r="F286" s="91">
        <f>SUM(E286*C286)</f>
        <v>1200000</v>
      </c>
    </row>
    <row r="287" spans="1:11">
      <c r="A287" s="261"/>
      <c r="B287" s="270"/>
      <c r="C287" s="271"/>
      <c r="D287" s="272"/>
      <c r="E287" s="273"/>
      <c r="F287" s="274"/>
    </row>
    <row r="288" spans="1:11">
      <c r="A288" s="114"/>
      <c r="B288" s="242" t="s">
        <v>182</v>
      </c>
      <c r="C288" s="243"/>
      <c r="D288" s="240"/>
      <c r="E288" s="241"/>
      <c r="F288" s="275">
        <f>SUM(F289:F290)</f>
        <v>6000000</v>
      </c>
    </row>
    <row r="289" spans="1:11">
      <c r="A289" s="86"/>
      <c r="B289" s="276" t="s">
        <v>183</v>
      </c>
      <c r="C289" s="116">
        <v>10</v>
      </c>
      <c r="D289" s="267" t="s">
        <v>53</v>
      </c>
      <c r="E289" s="117">
        <v>150000</v>
      </c>
      <c r="F289" s="118">
        <f>SUM(E289*C289)</f>
        <v>1500000</v>
      </c>
    </row>
    <row r="290" spans="1:11">
      <c r="A290" s="86"/>
      <c r="B290" s="276" t="s">
        <v>184</v>
      </c>
      <c r="C290" s="116">
        <v>30</v>
      </c>
      <c r="D290" s="267" t="s">
        <v>53</v>
      </c>
      <c r="E290" s="117">
        <v>150000</v>
      </c>
      <c r="F290" s="118">
        <f>SUM(E290*C290)</f>
        <v>4500000</v>
      </c>
    </row>
    <row r="291" spans="1:11" ht="13.5" thickBot="1">
      <c r="A291" s="277"/>
      <c r="B291" s="278"/>
      <c r="C291" s="279"/>
      <c r="D291" s="280"/>
      <c r="E291" s="281"/>
      <c r="F291" s="282"/>
    </row>
    <row r="292" spans="1:11" ht="16.5" customHeight="1">
      <c r="A292" s="217">
        <v>6</v>
      </c>
      <c r="B292" s="218" t="s">
        <v>185</v>
      </c>
      <c r="C292" s="219"/>
      <c r="D292" s="220"/>
      <c r="E292" s="221"/>
      <c r="F292" s="283">
        <f>+F294+F302+F304+F309+F316+F317+F318+F319+F323+F327+F330+F337+F343+F344</f>
        <v>138000000</v>
      </c>
      <c r="G292" s="35"/>
      <c r="H292" s="35"/>
      <c r="I292" s="35"/>
      <c r="J292" s="35"/>
      <c r="K292" s="35"/>
    </row>
    <row r="293" spans="1:11">
      <c r="A293" s="161"/>
      <c r="B293" s="284"/>
      <c r="C293" s="285"/>
      <c r="D293" s="286"/>
      <c r="E293" s="165"/>
      <c r="F293" s="287"/>
      <c r="G293" s="35"/>
      <c r="H293" s="35"/>
      <c r="I293" s="35"/>
      <c r="J293" s="35"/>
      <c r="K293" s="35"/>
    </row>
    <row r="294" spans="1:11">
      <c r="A294" s="15"/>
      <c r="B294" s="288" t="s">
        <v>186</v>
      </c>
      <c r="C294" s="289"/>
      <c r="D294" s="290"/>
      <c r="E294" s="291"/>
      <c r="F294" s="292">
        <f>SUM(F298:F301)</f>
        <v>8250000</v>
      </c>
      <c r="G294" s="35"/>
      <c r="H294" s="35"/>
      <c r="I294" s="35"/>
      <c r="J294" s="35"/>
      <c r="K294" s="35"/>
    </row>
    <row r="295" spans="1:11">
      <c r="A295" s="15"/>
      <c r="B295" s="115" t="s">
        <v>127</v>
      </c>
      <c r="C295" s="116">
        <v>1</v>
      </c>
      <c r="D295" s="89" t="s">
        <v>18</v>
      </c>
      <c r="E295" s="117">
        <v>1250000</v>
      </c>
      <c r="F295" s="118">
        <f t="shared" ref="F295:F300" si="3">SUM(E295*C295)</f>
        <v>1250000</v>
      </c>
      <c r="G295" s="35"/>
      <c r="H295" s="35"/>
      <c r="I295" s="35"/>
      <c r="J295" s="35"/>
      <c r="K295" s="35"/>
    </row>
    <row r="296" spans="1:11">
      <c r="A296" s="15"/>
      <c r="B296" s="87" t="s">
        <v>54</v>
      </c>
      <c r="C296" s="88">
        <v>1</v>
      </c>
      <c r="D296" s="89" t="s">
        <v>53</v>
      </c>
      <c r="E296" s="90">
        <v>1000000</v>
      </c>
      <c r="F296" s="118">
        <f t="shared" si="3"/>
        <v>1000000</v>
      </c>
      <c r="G296" s="35"/>
      <c r="H296" s="35"/>
      <c r="I296" s="35"/>
      <c r="J296" s="35"/>
      <c r="K296" s="35"/>
    </row>
    <row r="297" spans="1:11">
      <c r="A297" s="15"/>
      <c r="B297" s="87" t="s">
        <v>55</v>
      </c>
      <c r="C297" s="88">
        <v>1</v>
      </c>
      <c r="D297" s="89" t="s">
        <v>53</v>
      </c>
      <c r="E297" s="90">
        <v>800000</v>
      </c>
      <c r="F297" s="118">
        <f t="shared" si="3"/>
        <v>800000</v>
      </c>
      <c r="G297" s="35"/>
      <c r="H297" s="35"/>
      <c r="I297" s="35"/>
      <c r="J297" s="35"/>
      <c r="K297" s="35"/>
    </row>
    <row r="298" spans="1:11">
      <c r="A298" s="15"/>
      <c r="B298" s="87" t="s">
        <v>129</v>
      </c>
      <c r="C298" s="88">
        <v>1</v>
      </c>
      <c r="D298" s="89" t="s">
        <v>53</v>
      </c>
      <c r="E298" s="90">
        <v>750000</v>
      </c>
      <c r="F298" s="118">
        <f t="shared" si="3"/>
        <v>750000</v>
      </c>
      <c r="G298" s="35"/>
      <c r="H298" s="35"/>
      <c r="I298" s="35"/>
      <c r="J298" s="35"/>
      <c r="K298" s="35"/>
    </row>
    <row r="299" spans="1:11">
      <c r="A299" s="15"/>
      <c r="B299" s="87" t="s">
        <v>187</v>
      </c>
      <c r="C299" s="88">
        <v>10</v>
      </c>
      <c r="D299" s="89" t="s">
        <v>53</v>
      </c>
      <c r="E299" s="90">
        <v>600000</v>
      </c>
      <c r="F299" s="118">
        <f t="shared" si="3"/>
        <v>6000000</v>
      </c>
      <c r="G299" s="35"/>
      <c r="H299" s="35"/>
      <c r="I299" s="35"/>
      <c r="J299" s="35"/>
      <c r="K299" s="35"/>
    </row>
    <row r="300" spans="1:11">
      <c r="A300" s="15"/>
      <c r="B300" s="87" t="s">
        <v>188</v>
      </c>
      <c r="C300" s="88">
        <v>3</v>
      </c>
      <c r="D300" s="89" t="s">
        <v>53</v>
      </c>
      <c r="E300" s="90">
        <v>500000</v>
      </c>
      <c r="F300" s="118">
        <f t="shared" si="3"/>
        <v>1500000</v>
      </c>
      <c r="G300" s="35"/>
      <c r="H300" s="35"/>
      <c r="I300" s="35"/>
      <c r="J300" s="35"/>
      <c r="K300" s="35"/>
    </row>
    <row r="301" spans="1:11">
      <c r="A301" s="15"/>
      <c r="B301" s="16"/>
      <c r="C301" s="17"/>
      <c r="D301" s="32"/>
      <c r="E301" s="202"/>
      <c r="F301" s="293"/>
      <c r="G301" s="35"/>
      <c r="H301" s="35"/>
      <c r="I301" s="35"/>
      <c r="J301" s="35"/>
      <c r="K301" s="35"/>
    </row>
    <row r="302" spans="1:11">
      <c r="A302" s="15"/>
      <c r="B302" s="227" t="s">
        <v>189</v>
      </c>
      <c r="C302" s="228"/>
      <c r="D302" s="229"/>
      <c r="E302" s="230"/>
      <c r="F302" s="294"/>
      <c r="G302" s="35"/>
      <c r="H302" s="35"/>
      <c r="I302" s="35"/>
      <c r="J302" s="35"/>
      <c r="K302" s="35"/>
    </row>
    <row r="303" spans="1:11" ht="9.75" customHeight="1">
      <c r="A303" s="15"/>
      <c r="B303" s="16"/>
      <c r="C303" s="17"/>
      <c r="D303" s="32"/>
      <c r="E303" s="202"/>
      <c r="F303" s="293"/>
      <c r="G303" s="35"/>
      <c r="H303" s="35"/>
      <c r="I303" s="35"/>
      <c r="J303" s="35"/>
      <c r="K303" s="35"/>
    </row>
    <row r="304" spans="1:11">
      <c r="A304" s="560" t="s">
        <v>133</v>
      </c>
      <c r="B304" s="288" t="s">
        <v>190</v>
      </c>
      <c r="C304" s="295"/>
      <c r="D304" s="290"/>
      <c r="E304" s="296"/>
      <c r="F304" s="292">
        <f>SUM(F305:F307)</f>
        <v>8000000</v>
      </c>
      <c r="G304" s="35"/>
      <c r="H304" s="35"/>
      <c r="I304" s="35"/>
      <c r="J304" s="35"/>
      <c r="K304" s="35"/>
    </row>
    <row r="305" spans="1:11">
      <c r="A305" s="561"/>
      <c r="B305" s="16" t="s">
        <v>191</v>
      </c>
      <c r="C305" s="17">
        <v>1</v>
      </c>
      <c r="D305" s="32" t="s">
        <v>92</v>
      </c>
      <c r="E305" s="202">
        <v>5000000</v>
      </c>
      <c r="F305" s="293">
        <f>E305*C305</f>
        <v>5000000</v>
      </c>
      <c r="G305" s="35"/>
      <c r="H305" s="35"/>
      <c r="I305" s="35"/>
      <c r="J305" s="35"/>
      <c r="K305" s="35"/>
    </row>
    <row r="306" spans="1:11">
      <c r="A306" s="561"/>
      <c r="B306" s="16" t="s">
        <v>192</v>
      </c>
      <c r="C306" s="17">
        <v>1</v>
      </c>
      <c r="D306" s="32" t="s">
        <v>92</v>
      </c>
      <c r="E306" s="202">
        <v>2000000</v>
      </c>
      <c r="F306" s="297">
        <f>E306*C306</f>
        <v>2000000</v>
      </c>
      <c r="G306" s="35"/>
      <c r="H306" s="35"/>
      <c r="I306" s="35"/>
      <c r="J306" s="35"/>
      <c r="K306" s="35"/>
    </row>
    <row r="307" spans="1:11" ht="13.5" thickBot="1">
      <c r="A307" s="562"/>
      <c r="B307" s="126" t="s">
        <v>193</v>
      </c>
      <c r="C307" s="127">
        <v>1</v>
      </c>
      <c r="D307" s="208" t="s">
        <v>92</v>
      </c>
      <c r="E307" s="209">
        <v>1000000</v>
      </c>
      <c r="F307" s="298">
        <f>E307*C307</f>
        <v>1000000</v>
      </c>
      <c r="G307" s="35"/>
      <c r="H307" s="35"/>
      <c r="I307" s="35"/>
      <c r="J307" s="35"/>
      <c r="K307" s="35"/>
    </row>
    <row r="308" spans="1:11" ht="13.5" thickBot="1">
      <c r="A308" s="299"/>
      <c r="B308" s="300"/>
      <c r="C308" s="301"/>
      <c r="D308" s="302"/>
      <c r="E308" s="303"/>
      <c r="F308" s="304"/>
      <c r="G308" s="35"/>
      <c r="H308" s="35"/>
      <c r="I308" s="35"/>
      <c r="J308" s="35"/>
      <c r="K308" s="35"/>
    </row>
    <row r="309" spans="1:11" s="312" customFormat="1" ht="16.5" customHeight="1">
      <c r="A309" s="305"/>
      <c r="B309" s="306" t="s">
        <v>194</v>
      </c>
      <c r="C309" s="307"/>
      <c r="D309" s="308"/>
      <c r="E309" s="309"/>
      <c r="F309" s="310">
        <f>SUM(F310:F314)</f>
        <v>7230000</v>
      </c>
      <c r="G309" s="311"/>
      <c r="H309" s="311"/>
      <c r="I309" s="311"/>
      <c r="J309" s="311"/>
      <c r="K309" s="311"/>
    </row>
    <row r="310" spans="1:11">
      <c r="A310" s="15"/>
      <c r="B310" s="87" t="s">
        <v>195</v>
      </c>
      <c r="C310" s="88">
        <v>2</v>
      </c>
      <c r="D310" s="18" t="s">
        <v>53</v>
      </c>
      <c r="E310" s="202">
        <v>315000</v>
      </c>
      <c r="F310" s="59">
        <f>SUM(E310*C310)</f>
        <v>630000</v>
      </c>
      <c r="G310" s="35"/>
      <c r="H310" s="35"/>
      <c r="I310" s="35"/>
      <c r="J310" s="35"/>
      <c r="K310" s="35"/>
    </row>
    <row r="311" spans="1:11">
      <c r="A311" s="15"/>
      <c r="B311" s="87" t="s">
        <v>196</v>
      </c>
      <c r="C311" s="88">
        <v>4</v>
      </c>
      <c r="D311" s="18" t="s">
        <v>53</v>
      </c>
      <c r="E311" s="19">
        <v>250000</v>
      </c>
      <c r="F311" s="59">
        <f>SUM(E311*C311)</f>
        <v>1000000</v>
      </c>
      <c r="G311" s="35"/>
      <c r="H311" s="35"/>
      <c r="I311" s="35"/>
      <c r="J311" s="35"/>
      <c r="K311" s="35"/>
    </row>
    <row r="312" spans="1:11">
      <c r="A312" s="15"/>
      <c r="B312" s="87" t="s">
        <v>197</v>
      </c>
      <c r="C312" s="88">
        <v>2</v>
      </c>
      <c r="D312" s="18" t="s">
        <v>53</v>
      </c>
      <c r="E312" s="19">
        <v>200000</v>
      </c>
      <c r="F312" s="59">
        <f>SUM(E312*C312)</f>
        <v>400000</v>
      </c>
      <c r="G312" s="35"/>
      <c r="H312" s="35"/>
      <c r="I312" s="35"/>
      <c r="J312" s="35"/>
      <c r="K312" s="35"/>
    </row>
    <row r="313" spans="1:11">
      <c r="A313" s="15"/>
      <c r="B313" s="87" t="s">
        <v>198</v>
      </c>
      <c r="C313" s="88">
        <v>24</v>
      </c>
      <c r="D313" s="18" t="s">
        <v>53</v>
      </c>
      <c r="E313" s="19">
        <v>175000</v>
      </c>
      <c r="F313" s="59">
        <f>SUM(E313*C313)</f>
        <v>4200000</v>
      </c>
      <c r="G313" s="35"/>
      <c r="H313" s="35"/>
      <c r="I313" s="35"/>
      <c r="J313" s="35"/>
      <c r="K313" s="35"/>
    </row>
    <row r="314" spans="1:11">
      <c r="A314" s="15"/>
      <c r="B314" s="87" t="s">
        <v>199</v>
      </c>
      <c r="C314" s="88">
        <v>8</v>
      </c>
      <c r="D314" s="18" t="s">
        <v>53</v>
      </c>
      <c r="E314" s="19">
        <v>125000</v>
      </c>
      <c r="F314" s="20">
        <f>SUM(E314*C314)</f>
        <v>1000000</v>
      </c>
      <c r="G314" s="35"/>
      <c r="H314" s="35"/>
      <c r="I314" s="35"/>
      <c r="J314" s="35"/>
      <c r="K314" s="35"/>
    </row>
    <row r="315" spans="1:11" ht="13.5" thickBot="1">
      <c r="A315" s="313"/>
      <c r="B315" s="126"/>
      <c r="C315" s="127"/>
      <c r="D315" s="208"/>
      <c r="E315" s="209"/>
      <c r="F315" s="298"/>
      <c r="G315" s="35"/>
      <c r="H315" s="35"/>
      <c r="I315" s="35"/>
      <c r="J315" s="35"/>
      <c r="K315" s="35"/>
    </row>
    <row r="316" spans="1:11" s="321" customFormat="1">
      <c r="A316" s="314"/>
      <c r="B316" s="315" t="s">
        <v>200</v>
      </c>
      <c r="C316" s="316">
        <v>1</v>
      </c>
      <c r="D316" s="317" t="s">
        <v>107</v>
      </c>
      <c r="E316" s="318">
        <v>4675000</v>
      </c>
      <c r="F316" s="319">
        <f>E316*C316</f>
        <v>4675000</v>
      </c>
      <c r="G316" s="320"/>
      <c r="H316" s="320"/>
      <c r="I316" s="320"/>
      <c r="J316" s="320"/>
      <c r="K316" s="320"/>
    </row>
    <row r="317" spans="1:11" s="321" customFormat="1">
      <c r="A317" s="322"/>
      <c r="B317" s="323" t="s">
        <v>201</v>
      </c>
      <c r="C317" s="324">
        <v>2</v>
      </c>
      <c r="D317" s="325" t="s">
        <v>34</v>
      </c>
      <c r="E317" s="326">
        <v>250000</v>
      </c>
      <c r="F317" s="327">
        <f>E317*C317</f>
        <v>500000</v>
      </c>
      <c r="G317" s="320"/>
      <c r="H317" s="320"/>
      <c r="I317" s="320"/>
      <c r="J317" s="320"/>
      <c r="K317" s="320"/>
    </row>
    <row r="318" spans="1:11" s="321" customFormat="1">
      <c r="A318" s="322"/>
      <c r="B318" s="323" t="s">
        <v>202</v>
      </c>
      <c r="C318" s="324" t="s">
        <v>37</v>
      </c>
      <c r="D318" s="325" t="s">
        <v>37</v>
      </c>
      <c r="E318" s="326">
        <v>1000000</v>
      </c>
      <c r="F318" s="327">
        <f>+E318</f>
        <v>1000000</v>
      </c>
      <c r="G318" s="320"/>
      <c r="H318" s="320"/>
      <c r="I318" s="320"/>
      <c r="J318" s="320"/>
      <c r="K318" s="320"/>
    </row>
    <row r="319" spans="1:11" s="321" customFormat="1">
      <c r="A319" s="322"/>
      <c r="B319" s="323" t="s">
        <v>203</v>
      </c>
      <c r="C319" s="324"/>
      <c r="D319" s="325"/>
      <c r="E319" s="326"/>
      <c r="F319" s="328">
        <f>SUM(F320:F322)</f>
        <v>27750000</v>
      </c>
      <c r="G319" s="320"/>
      <c r="H319" s="320"/>
      <c r="I319" s="320"/>
      <c r="J319" s="320"/>
      <c r="K319" s="320"/>
    </row>
    <row r="320" spans="1:11">
      <c r="A320" s="15"/>
      <c r="B320" s="16" t="s">
        <v>204</v>
      </c>
      <c r="C320" s="17">
        <v>300</v>
      </c>
      <c r="D320" s="32" t="s">
        <v>205</v>
      </c>
      <c r="E320" s="202">
        <v>75000</v>
      </c>
      <c r="F320" s="297">
        <f>E320*C320</f>
        <v>22500000</v>
      </c>
      <c r="G320" s="35"/>
      <c r="H320" s="35"/>
      <c r="I320" s="35"/>
      <c r="J320" s="35"/>
      <c r="K320" s="35"/>
    </row>
    <row r="321" spans="1:11">
      <c r="A321" s="15"/>
      <c r="B321" s="16" t="s">
        <v>206</v>
      </c>
      <c r="C321" s="17">
        <v>300</v>
      </c>
      <c r="D321" s="32" t="s">
        <v>205</v>
      </c>
      <c r="E321" s="202">
        <v>10000</v>
      </c>
      <c r="F321" s="297">
        <f>E321*C321</f>
        <v>3000000</v>
      </c>
      <c r="G321" s="35"/>
      <c r="H321" s="35"/>
      <c r="I321" s="35"/>
      <c r="J321" s="35"/>
      <c r="K321" s="35"/>
    </row>
    <row r="322" spans="1:11">
      <c r="A322" s="329"/>
      <c r="B322" s="330" t="s">
        <v>207</v>
      </c>
      <c r="C322" s="331">
        <v>300</v>
      </c>
      <c r="D322" s="332" t="s">
        <v>161</v>
      </c>
      <c r="E322" s="333">
        <v>7500</v>
      </c>
      <c r="F322" s="334">
        <f>E322*C322</f>
        <v>2250000</v>
      </c>
      <c r="G322" s="35"/>
      <c r="H322" s="35"/>
      <c r="I322" s="35"/>
      <c r="J322" s="35"/>
      <c r="K322" s="35"/>
    </row>
    <row r="323" spans="1:11">
      <c r="A323" s="15"/>
      <c r="B323" s="21" t="s">
        <v>208</v>
      </c>
      <c r="C323" s="11"/>
      <c r="D323" s="12"/>
      <c r="E323" s="335"/>
      <c r="F323" s="336">
        <f>SUM(F324:F328)</f>
        <v>14195000</v>
      </c>
      <c r="G323" s="35"/>
      <c r="H323" s="35"/>
      <c r="I323" s="35"/>
      <c r="J323" s="35"/>
      <c r="K323" s="35"/>
    </row>
    <row r="324" spans="1:11">
      <c r="A324" s="15"/>
      <c r="B324" s="16" t="s">
        <v>209</v>
      </c>
      <c r="C324" s="17">
        <v>34</v>
      </c>
      <c r="D324" s="32" t="s">
        <v>179</v>
      </c>
      <c r="E324" s="202">
        <v>17500</v>
      </c>
      <c r="F324" s="293">
        <f>E324*C324</f>
        <v>595000</v>
      </c>
      <c r="G324" s="35"/>
      <c r="H324" s="35"/>
      <c r="I324" s="35"/>
      <c r="J324" s="35"/>
      <c r="K324" s="35"/>
    </row>
    <row r="325" spans="1:11">
      <c r="A325" s="15"/>
      <c r="B325" s="16" t="s">
        <v>210</v>
      </c>
      <c r="C325" s="17">
        <v>34</v>
      </c>
      <c r="D325" s="32" t="s">
        <v>179</v>
      </c>
      <c r="E325" s="202">
        <v>25000</v>
      </c>
      <c r="F325" s="293">
        <f>E325*C325</f>
        <v>850000</v>
      </c>
      <c r="G325" s="35"/>
      <c r="H325" s="35"/>
      <c r="I325" s="35"/>
      <c r="J325" s="35"/>
      <c r="K325" s="35"/>
    </row>
    <row r="326" spans="1:11">
      <c r="A326" s="15"/>
      <c r="B326" s="16" t="s">
        <v>211</v>
      </c>
      <c r="C326" s="17"/>
      <c r="D326" s="32"/>
      <c r="E326" s="202"/>
      <c r="F326" s="293"/>
      <c r="G326" s="35"/>
      <c r="H326" s="35"/>
      <c r="I326" s="35"/>
      <c r="J326" s="35"/>
      <c r="K326" s="35"/>
    </row>
    <row r="327" spans="1:11">
      <c r="A327" s="15"/>
      <c r="B327" s="16" t="s">
        <v>209</v>
      </c>
      <c r="C327" s="17">
        <v>300</v>
      </c>
      <c r="D327" s="32" t="s">
        <v>179</v>
      </c>
      <c r="E327" s="202">
        <v>17500</v>
      </c>
      <c r="F327" s="293">
        <f>E327*C327</f>
        <v>5250000</v>
      </c>
      <c r="G327" s="35"/>
      <c r="H327" s="35"/>
      <c r="I327" s="35"/>
      <c r="J327" s="35"/>
      <c r="K327" s="35"/>
    </row>
    <row r="328" spans="1:11">
      <c r="A328" s="15"/>
      <c r="B328" s="16" t="s">
        <v>210</v>
      </c>
      <c r="C328" s="17">
        <v>300</v>
      </c>
      <c r="D328" s="32" t="s">
        <v>179</v>
      </c>
      <c r="E328" s="202">
        <v>25000</v>
      </c>
      <c r="F328" s="293">
        <f>E328*C328</f>
        <v>7500000</v>
      </c>
      <c r="G328" s="35"/>
      <c r="H328" s="35"/>
      <c r="I328" s="35"/>
      <c r="J328" s="35"/>
      <c r="K328" s="35"/>
    </row>
    <row r="329" spans="1:11" s="321" customFormat="1">
      <c r="A329" s="322"/>
      <c r="B329" s="323"/>
      <c r="C329" s="324"/>
      <c r="D329" s="325"/>
      <c r="E329" s="326"/>
      <c r="F329" s="327"/>
      <c r="G329" s="320"/>
      <c r="H329" s="320"/>
      <c r="I329" s="320"/>
      <c r="J329" s="320"/>
      <c r="K329" s="320"/>
    </row>
    <row r="330" spans="1:11">
      <c r="A330" s="15"/>
      <c r="B330" s="21" t="s">
        <v>212</v>
      </c>
      <c r="C330" s="11"/>
      <c r="D330" s="12"/>
      <c r="E330" s="335"/>
      <c r="F330" s="336">
        <f>SUM(F331:F336)</f>
        <v>13450000</v>
      </c>
      <c r="G330" s="35"/>
      <c r="H330" s="35"/>
      <c r="I330" s="35"/>
      <c r="J330" s="35"/>
      <c r="K330" s="35"/>
    </row>
    <row r="331" spans="1:11">
      <c r="A331" s="15"/>
      <c r="B331" s="16" t="s">
        <v>213</v>
      </c>
      <c r="C331" s="17" t="s">
        <v>37</v>
      </c>
      <c r="D331" s="32" t="s">
        <v>37</v>
      </c>
      <c r="E331" s="202">
        <v>7500000</v>
      </c>
      <c r="F331" s="293">
        <f>+E331</f>
        <v>7500000</v>
      </c>
      <c r="G331" s="35"/>
      <c r="H331" s="35"/>
      <c r="I331" s="35"/>
      <c r="J331" s="35"/>
      <c r="K331" s="35"/>
    </row>
    <row r="332" spans="1:11">
      <c r="A332" s="15"/>
      <c r="B332" s="16" t="s">
        <v>214</v>
      </c>
      <c r="C332" s="17">
        <v>250</v>
      </c>
      <c r="D332" s="32" t="s">
        <v>34</v>
      </c>
      <c r="E332" s="202">
        <v>10000</v>
      </c>
      <c r="F332" s="293">
        <f>E332*C332</f>
        <v>2500000</v>
      </c>
      <c r="G332" s="35"/>
      <c r="H332" s="35"/>
      <c r="I332" s="35"/>
      <c r="J332" s="35"/>
      <c r="K332" s="35"/>
    </row>
    <row r="333" spans="1:11">
      <c r="A333" s="15"/>
      <c r="B333" s="16" t="s">
        <v>215</v>
      </c>
      <c r="C333" s="17">
        <v>10</v>
      </c>
      <c r="D333" s="32" t="s">
        <v>216</v>
      </c>
      <c r="E333" s="202">
        <v>65000</v>
      </c>
      <c r="F333" s="293">
        <f>E333*C333</f>
        <v>650000</v>
      </c>
      <c r="G333" s="35"/>
      <c r="H333" s="35"/>
      <c r="I333" s="35"/>
      <c r="J333" s="35"/>
      <c r="K333" s="35"/>
    </row>
    <row r="334" spans="1:11">
      <c r="A334" s="15"/>
      <c r="B334" s="16" t="s">
        <v>217</v>
      </c>
      <c r="C334" s="17">
        <v>10</v>
      </c>
      <c r="D334" s="32" t="s">
        <v>218</v>
      </c>
      <c r="E334" s="202">
        <v>45000</v>
      </c>
      <c r="F334" s="293">
        <f>E334*C334</f>
        <v>450000</v>
      </c>
      <c r="G334" s="35"/>
      <c r="H334" s="35"/>
      <c r="I334" s="35"/>
      <c r="J334" s="35"/>
      <c r="K334" s="35"/>
    </row>
    <row r="335" spans="1:11">
      <c r="A335" s="15"/>
      <c r="B335" s="16" t="s">
        <v>219</v>
      </c>
      <c r="C335" s="17">
        <v>10</v>
      </c>
      <c r="D335" s="32" t="s">
        <v>218</v>
      </c>
      <c r="E335" s="202">
        <v>35000</v>
      </c>
      <c r="F335" s="293">
        <f>E335*C335</f>
        <v>350000</v>
      </c>
      <c r="G335" s="35"/>
      <c r="H335" s="35"/>
      <c r="I335" s="35"/>
      <c r="J335" s="35"/>
      <c r="K335" s="35"/>
    </row>
    <row r="336" spans="1:11">
      <c r="A336" s="15"/>
      <c r="B336" s="16" t="s">
        <v>220</v>
      </c>
      <c r="C336" s="17">
        <v>20</v>
      </c>
      <c r="D336" s="32" t="s">
        <v>218</v>
      </c>
      <c r="E336" s="202">
        <v>100000</v>
      </c>
      <c r="F336" s="293">
        <f>E336*C336</f>
        <v>2000000</v>
      </c>
      <c r="G336" s="35"/>
      <c r="H336" s="35"/>
      <c r="I336" s="35"/>
      <c r="J336" s="35"/>
      <c r="K336" s="35"/>
    </row>
    <row r="337" spans="1:11">
      <c r="A337" s="15"/>
      <c r="B337" s="21" t="s">
        <v>221</v>
      </c>
      <c r="C337" s="11">
        <v>30</v>
      </c>
      <c r="D337" s="12" t="s">
        <v>107</v>
      </c>
      <c r="E337" s="335">
        <v>15000</v>
      </c>
      <c r="F337" s="336">
        <f>SUM(E337*C337)</f>
        <v>450000</v>
      </c>
      <c r="G337" s="35"/>
      <c r="H337" s="35"/>
      <c r="I337" s="35"/>
      <c r="J337" s="35"/>
      <c r="K337" s="35"/>
    </row>
    <row r="338" spans="1:11">
      <c r="A338" s="114"/>
      <c r="B338" s="81" t="s">
        <v>168</v>
      </c>
      <c r="C338" s="243"/>
      <c r="D338" s="240"/>
      <c r="E338" s="241"/>
      <c r="F338" s="225">
        <f>+F339</f>
        <v>10000000</v>
      </c>
    </row>
    <row r="339" spans="1:11">
      <c r="A339" s="114"/>
      <c r="B339" s="266" t="s">
        <v>169</v>
      </c>
      <c r="C339" s="267">
        <v>1</v>
      </c>
      <c r="D339" s="89" t="s">
        <v>107</v>
      </c>
      <c r="E339" s="268">
        <v>10000000</v>
      </c>
      <c r="F339" s="269">
        <f>+E339</f>
        <v>10000000</v>
      </c>
      <c r="G339" s="181"/>
      <c r="H339" s="181"/>
      <c r="I339" s="181"/>
      <c r="J339" s="181"/>
      <c r="K339" s="181"/>
    </row>
    <row r="340" spans="1:11">
      <c r="A340" s="86"/>
      <c r="B340" s="115" t="s">
        <v>174</v>
      </c>
      <c r="C340" s="116"/>
      <c r="D340" s="89"/>
      <c r="E340" s="117"/>
      <c r="F340" s="91">
        <f>SUM(E340*C340)</f>
        <v>0</v>
      </c>
    </row>
    <row r="341" spans="1:11">
      <c r="A341" s="114"/>
      <c r="B341" s="115" t="s">
        <v>222</v>
      </c>
      <c r="C341" s="116"/>
      <c r="D341" s="267"/>
      <c r="E341" s="117"/>
      <c r="F341" s="91">
        <f>SUM(E341*C341)</f>
        <v>0</v>
      </c>
    </row>
    <row r="342" spans="1:11">
      <c r="A342" s="114"/>
      <c r="B342" s="115" t="s">
        <v>176</v>
      </c>
      <c r="C342" s="116"/>
      <c r="D342" s="267"/>
      <c r="E342" s="117"/>
      <c r="F342" s="91">
        <f>SUM(E342*C342)</f>
        <v>0</v>
      </c>
    </row>
    <row r="343" spans="1:11">
      <c r="A343" s="15"/>
      <c r="B343" s="337" t="s">
        <v>223</v>
      </c>
      <c r="C343" s="11">
        <v>300</v>
      </c>
      <c r="D343" s="12" t="s">
        <v>53</v>
      </c>
      <c r="E343" s="335">
        <v>150000</v>
      </c>
      <c r="F343" s="336">
        <f>+E343*C343</f>
        <v>45000000</v>
      </c>
      <c r="G343" s="35"/>
      <c r="H343" s="35"/>
      <c r="I343" s="35"/>
      <c r="J343" s="35"/>
      <c r="K343" s="35"/>
    </row>
    <row r="344" spans="1:11" ht="13.5" thickBot="1">
      <c r="A344" s="313"/>
      <c r="B344" s="338" t="s">
        <v>224</v>
      </c>
      <c r="C344" s="339">
        <v>15</v>
      </c>
      <c r="D344" s="340" t="s">
        <v>92</v>
      </c>
      <c r="E344" s="341">
        <v>150000</v>
      </c>
      <c r="F344" s="342">
        <f>E344*C344</f>
        <v>2250000</v>
      </c>
      <c r="G344" s="35"/>
      <c r="H344" s="35"/>
      <c r="I344" s="35"/>
      <c r="J344" s="35"/>
      <c r="K344" s="35"/>
    </row>
    <row r="345" spans="1:11" ht="14.25" customHeight="1" thickBot="1">
      <c r="A345" s="3"/>
      <c r="B345" s="148"/>
      <c r="C345" s="343"/>
      <c r="D345" s="148"/>
      <c r="E345" s="148"/>
      <c r="F345" s="3"/>
      <c r="G345" s="35"/>
      <c r="H345" s="35"/>
      <c r="I345" s="35"/>
      <c r="J345" s="35"/>
      <c r="K345" s="35"/>
    </row>
    <row r="346" spans="1:11" ht="28.5" customHeight="1">
      <c r="A346" s="77">
        <v>7</v>
      </c>
      <c r="B346" s="344" t="s">
        <v>225</v>
      </c>
      <c r="C346" s="345"/>
      <c r="D346" s="345"/>
      <c r="E346" s="346"/>
      <c r="F346" s="78">
        <f>+F347+F349+F351+F354+F356+F359</f>
        <v>207620000</v>
      </c>
      <c r="G346" s="35"/>
      <c r="H346" s="35"/>
      <c r="I346" s="35"/>
      <c r="J346" s="35"/>
      <c r="K346" s="35"/>
    </row>
    <row r="347" spans="1:11">
      <c r="A347" s="347"/>
      <c r="B347" s="348" t="s">
        <v>226</v>
      </c>
      <c r="C347" s="349"/>
      <c r="D347" s="350"/>
      <c r="E347" s="351"/>
      <c r="F347" s="352">
        <f>+F348</f>
        <v>105000000</v>
      </c>
      <c r="G347" s="35"/>
      <c r="H347" s="35"/>
      <c r="I347" s="35"/>
      <c r="J347" s="35"/>
      <c r="K347" s="35"/>
    </row>
    <row r="348" spans="1:11">
      <c r="A348" s="353"/>
      <c r="B348" s="354" t="s">
        <v>227</v>
      </c>
      <c r="C348" s="88">
        <v>30</v>
      </c>
      <c r="D348" s="89" t="s">
        <v>92</v>
      </c>
      <c r="E348" s="90">
        <v>3500000</v>
      </c>
      <c r="F348" s="91">
        <f>+E348*C348</f>
        <v>105000000</v>
      </c>
      <c r="G348" s="35"/>
      <c r="H348" s="35"/>
      <c r="I348" s="35"/>
      <c r="J348" s="35"/>
      <c r="K348" s="35"/>
    </row>
    <row r="349" spans="1:11">
      <c r="A349" s="355"/>
      <c r="B349" s="337" t="s">
        <v>228</v>
      </c>
      <c r="C349" s="29"/>
      <c r="D349" s="12"/>
      <c r="E349" s="335"/>
      <c r="F349" s="356">
        <f>+F350</f>
        <v>30000000</v>
      </c>
      <c r="G349" s="35"/>
      <c r="H349" s="35"/>
      <c r="I349" s="35"/>
      <c r="J349" s="35"/>
      <c r="K349" s="35"/>
    </row>
    <row r="350" spans="1:11">
      <c r="A350" s="86"/>
      <c r="B350" s="87" t="s">
        <v>229</v>
      </c>
      <c r="C350" s="88">
        <v>30</v>
      </c>
      <c r="D350" s="89" t="s">
        <v>92</v>
      </c>
      <c r="E350" s="90">
        <v>1000000</v>
      </c>
      <c r="F350" s="91">
        <f>+E350*C350</f>
        <v>30000000</v>
      </c>
      <c r="G350" s="35"/>
      <c r="H350" s="35"/>
      <c r="I350" s="35"/>
      <c r="J350" s="35"/>
      <c r="K350" s="35"/>
    </row>
    <row r="351" spans="1:11">
      <c r="A351" s="357"/>
      <c r="B351" s="337" t="s">
        <v>230</v>
      </c>
      <c r="C351" s="29"/>
      <c r="D351" s="12"/>
      <c r="E351" s="335"/>
      <c r="F351" s="356">
        <f>SUM(F352:F353)</f>
        <v>1250000</v>
      </c>
      <c r="G351" s="35"/>
      <c r="H351" s="35"/>
      <c r="I351" s="35"/>
      <c r="J351" s="35"/>
      <c r="K351" s="35"/>
    </row>
    <row r="352" spans="1:11">
      <c r="A352" s="358"/>
      <c r="B352" s="201" t="s">
        <v>157</v>
      </c>
      <c r="C352" s="17">
        <v>1</v>
      </c>
      <c r="D352" s="32" t="s">
        <v>34</v>
      </c>
      <c r="E352" s="202">
        <v>250000</v>
      </c>
      <c r="F352" s="359">
        <f>SUM(E352*C352)</f>
        <v>250000</v>
      </c>
      <c r="G352" s="35"/>
      <c r="H352" s="35"/>
      <c r="I352" s="35"/>
      <c r="J352" s="35"/>
      <c r="K352" s="35"/>
    </row>
    <row r="353" spans="1:11">
      <c r="A353" s="358"/>
      <c r="B353" s="201" t="s">
        <v>231</v>
      </c>
      <c r="C353" s="17" t="s">
        <v>37</v>
      </c>
      <c r="D353" s="32" t="s">
        <v>37</v>
      </c>
      <c r="E353" s="202">
        <v>1000000</v>
      </c>
      <c r="F353" s="359">
        <f>SUM(E353)</f>
        <v>1000000</v>
      </c>
      <c r="G353" s="35"/>
      <c r="H353" s="35"/>
      <c r="I353" s="35"/>
      <c r="J353" s="35"/>
      <c r="K353" s="35"/>
    </row>
    <row r="354" spans="1:11">
      <c r="A354" s="357"/>
      <c r="B354" s="21" t="s">
        <v>232</v>
      </c>
      <c r="C354" s="289"/>
      <c r="D354" s="290"/>
      <c r="E354" s="296"/>
      <c r="F354" s="356">
        <f>+F355</f>
        <v>3370000</v>
      </c>
      <c r="G354" s="35"/>
      <c r="H354" s="35"/>
      <c r="I354" s="35"/>
      <c r="J354" s="35"/>
      <c r="K354" s="35"/>
    </row>
    <row r="355" spans="1:11">
      <c r="A355" s="360"/>
      <c r="B355" s="361" t="s">
        <v>233</v>
      </c>
      <c r="C355" s="362" t="s">
        <v>37</v>
      </c>
      <c r="D355" s="363" t="s">
        <v>37</v>
      </c>
      <c r="E355" s="364">
        <v>3370000</v>
      </c>
      <c r="F355" s="365">
        <f>+E355</f>
        <v>3370000</v>
      </c>
      <c r="G355" s="35"/>
      <c r="H355" s="35"/>
      <c r="I355" s="35"/>
      <c r="J355" s="35"/>
      <c r="K355" s="35"/>
    </row>
    <row r="356" spans="1:11">
      <c r="A356" s="33"/>
      <c r="B356" s="21" t="s">
        <v>234</v>
      </c>
      <c r="C356" s="11" t="s">
        <v>37</v>
      </c>
      <c r="D356" s="29" t="s">
        <v>37</v>
      </c>
      <c r="E356" s="13"/>
      <c r="F356" s="14">
        <f>+F357</f>
        <v>18000000</v>
      </c>
      <c r="G356" s="35"/>
      <c r="H356" s="35"/>
      <c r="I356" s="35"/>
      <c r="J356" s="35"/>
      <c r="K356" s="35"/>
    </row>
    <row r="357" spans="1:11">
      <c r="A357" s="33"/>
      <c r="B357" s="65" t="s">
        <v>235</v>
      </c>
      <c r="C357" s="11"/>
      <c r="D357" s="29"/>
      <c r="E357" s="13"/>
      <c r="F357" s="66">
        <v>18000000</v>
      </c>
      <c r="G357" s="35"/>
      <c r="H357" s="35"/>
      <c r="I357" s="35"/>
      <c r="J357" s="35"/>
      <c r="K357" s="35"/>
    </row>
    <row r="358" spans="1:11">
      <c r="A358" s="33"/>
      <c r="B358" s="33"/>
      <c r="C358" s="34"/>
      <c r="D358" s="366"/>
      <c r="E358" s="367"/>
      <c r="F358" s="368"/>
      <c r="G358" s="35"/>
      <c r="H358" s="35"/>
      <c r="I358" s="35"/>
      <c r="J358" s="35"/>
      <c r="K358" s="35"/>
    </row>
    <row r="359" spans="1:11">
      <c r="A359" s="33"/>
      <c r="B359" s="21" t="s">
        <v>236</v>
      </c>
      <c r="C359" s="11" t="s">
        <v>37</v>
      </c>
      <c r="D359" s="29" t="s">
        <v>37</v>
      </c>
      <c r="E359" s="13"/>
      <c r="F359" s="14">
        <f>+F360</f>
        <v>50000000</v>
      </c>
      <c r="G359" s="35"/>
      <c r="H359" s="35"/>
      <c r="I359" s="35"/>
      <c r="J359" s="35"/>
      <c r="K359" s="35"/>
    </row>
    <row r="360" spans="1:11">
      <c r="A360" s="33"/>
      <c r="B360" s="65" t="s">
        <v>235</v>
      </c>
      <c r="C360" s="11"/>
      <c r="D360" s="29"/>
      <c r="E360" s="13"/>
      <c r="F360" s="66">
        <v>50000000</v>
      </c>
      <c r="G360" s="35"/>
      <c r="H360" s="35"/>
      <c r="I360" s="35"/>
      <c r="J360" s="35"/>
      <c r="K360" s="35"/>
    </row>
    <row r="361" spans="1:11">
      <c r="A361" s="33"/>
      <c r="B361" s="33"/>
      <c r="C361" s="34"/>
      <c r="D361" s="366"/>
      <c r="E361" s="367"/>
      <c r="F361" s="368"/>
      <c r="G361" s="35"/>
      <c r="H361" s="35"/>
      <c r="I361" s="35"/>
      <c r="J361" s="35"/>
      <c r="K361" s="35"/>
    </row>
    <row r="362" spans="1:11">
      <c r="A362" s="369"/>
      <c r="B362" s="369"/>
      <c r="C362" s="370"/>
      <c r="D362" s="369"/>
      <c r="E362" s="369"/>
      <c r="F362" s="369"/>
      <c r="G362" s="35"/>
      <c r="H362" s="35"/>
      <c r="I362" s="35"/>
      <c r="J362" s="35"/>
      <c r="K362" s="35"/>
    </row>
    <row r="363" spans="1:11" ht="15.75" thickBot="1">
      <c r="A363" s="371">
        <v>8</v>
      </c>
      <c r="B363" s="372" t="s">
        <v>237</v>
      </c>
      <c r="C363" s="373"/>
      <c r="D363" s="373"/>
      <c r="E363" s="374"/>
      <c r="F363" s="375">
        <f>+F365</f>
        <v>20000000</v>
      </c>
      <c r="G363" s="35"/>
      <c r="H363" s="35"/>
      <c r="I363" s="35"/>
      <c r="J363" s="35"/>
      <c r="K363" s="35"/>
    </row>
    <row r="364" spans="1:11" ht="25.5">
      <c r="A364" s="376"/>
      <c r="B364" s="377" t="s">
        <v>238</v>
      </c>
      <c r="C364" s="378"/>
      <c r="D364" s="378"/>
      <c r="E364" s="379"/>
      <c r="F364" s="380"/>
      <c r="G364" s="35"/>
      <c r="H364" s="35"/>
      <c r="I364" s="35"/>
      <c r="J364" s="35"/>
      <c r="K364" s="35"/>
    </row>
    <row r="365" spans="1:11">
      <c r="A365" s="381"/>
      <c r="B365" s="382" t="s">
        <v>239</v>
      </c>
      <c r="C365" s="383">
        <v>40</v>
      </c>
      <c r="D365" s="384" t="s">
        <v>218</v>
      </c>
      <c r="E365" s="385">
        <v>500000</v>
      </c>
      <c r="F365" s="386">
        <f>+E365*C365</f>
        <v>20000000</v>
      </c>
      <c r="G365" s="35"/>
      <c r="H365" s="35"/>
      <c r="I365" s="35"/>
      <c r="J365" s="35"/>
      <c r="K365" s="35"/>
    </row>
    <row r="366" spans="1:11">
      <c r="G366" s="35"/>
      <c r="H366" s="35"/>
      <c r="I366" s="35"/>
      <c r="J366" s="35"/>
      <c r="K366" s="35"/>
    </row>
    <row r="367" spans="1:11">
      <c r="A367" s="35"/>
      <c r="B367" s="35"/>
      <c r="C367" s="75"/>
      <c r="D367" s="35"/>
      <c r="E367" s="76"/>
      <c r="F367" s="76"/>
      <c r="G367" s="35"/>
      <c r="H367" s="35"/>
      <c r="I367" s="35"/>
      <c r="J367" s="35"/>
      <c r="K367" s="35"/>
    </row>
    <row r="368" spans="1:11">
      <c r="A368" s="389"/>
      <c r="B368" s="390"/>
      <c r="C368" s="34"/>
      <c r="D368" s="33"/>
      <c r="E368" s="33"/>
      <c r="F368" s="33"/>
      <c r="G368" s="35"/>
      <c r="H368" s="35"/>
      <c r="I368" s="35"/>
      <c r="J368" s="35"/>
      <c r="K368" s="35"/>
    </row>
    <row r="369" spans="1:11">
      <c r="A369" s="389"/>
      <c r="B369" s="390"/>
      <c r="C369" s="34"/>
      <c r="D369" s="33"/>
      <c r="E369" s="33"/>
      <c r="F369" s="33"/>
      <c r="G369" s="35"/>
      <c r="H369" s="35"/>
      <c r="I369" s="35"/>
      <c r="J369" s="35"/>
      <c r="K369" s="35"/>
    </row>
    <row r="370" spans="1:11">
      <c r="A370" s="391"/>
      <c r="B370" s="392" t="s">
        <v>240</v>
      </c>
      <c r="C370" s="393"/>
      <c r="D370" s="391"/>
      <c r="F370" s="33"/>
      <c r="G370" s="35"/>
      <c r="H370" s="35"/>
      <c r="I370" s="35"/>
      <c r="J370" s="35"/>
      <c r="K370" s="35"/>
    </row>
    <row r="371" spans="1:11">
      <c r="A371" s="394" t="s">
        <v>241</v>
      </c>
      <c r="B371" s="395">
        <f>+F9</f>
        <v>250000000</v>
      </c>
      <c r="C371" s="396" t="s">
        <v>242</v>
      </c>
      <c r="D371" s="397"/>
      <c r="E371" s="398">
        <v>1</v>
      </c>
      <c r="F371" s="33"/>
      <c r="G371" s="35"/>
      <c r="H371" s="35"/>
      <c r="I371" s="35"/>
      <c r="J371" s="35"/>
      <c r="K371" s="35"/>
    </row>
    <row r="372" spans="1:11">
      <c r="A372" s="391"/>
      <c r="B372" s="395">
        <f>+F164</f>
        <v>95000000</v>
      </c>
      <c r="C372" s="396" t="s">
        <v>243</v>
      </c>
      <c r="D372" s="397"/>
      <c r="E372" s="399">
        <v>2</v>
      </c>
      <c r="F372" s="33"/>
      <c r="G372" s="35"/>
      <c r="H372" s="35"/>
      <c r="I372" s="35"/>
      <c r="J372" s="35"/>
      <c r="K372" s="35"/>
    </row>
    <row r="373" spans="1:11">
      <c r="A373" s="391"/>
      <c r="B373" s="395">
        <f>+F181</f>
        <v>95000000</v>
      </c>
      <c r="C373" s="396" t="s">
        <v>244</v>
      </c>
      <c r="D373" s="397"/>
      <c r="E373" s="399">
        <v>3</v>
      </c>
      <c r="F373" s="33"/>
      <c r="G373" s="35"/>
      <c r="H373" s="35"/>
      <c r="I373" s="35"/>
      <c r="J373" s="35"/>
      <c r="K373" s="35"/>
    </row>
    <row r="374" spans="1:11">
      <c r="A374" s="391"/>
      <c r="B374" s="395">
        <f>+F200</f>
        <v>673380000</v>
      </c>
      <c r="C374" s="400" t="s">
        <v>245</v>
      </c>
      <c r="D374" s="397"/>
      <c r="E374" s="399">
        <v>4</v>
      </c>
      <c r="F374" s="33"/>
      <c r="G374" s="35"/>
      <c r="H374" s="35"/>
      <c r="I374" s="35"/>
      <c r="J374" s="35"/>
      <c r="K374" s="35"/>
    </row>
    <row r="375" spans="1:11">
      <c r="A375" s="391"/>
      <c r="B375" s="395">
        <f>+F211</f>
        <v>231000000</v>
      </c>
      <c r="C375" s="400" t="s">
        <v>246</v>
      </c>
      <c r="D375" s="397"/>
      <c r="E375" s="399">
        <v>5</v>
      </c>
      <c r="F375" s="33"/>
      <c r="G375" s="35"/>
      <c r="H375" s="35"/>
      <c r="I375" s="35"/>
      <c r="J375" s="35"/>
      <c r="K375" s="35"/>
    </row>
    <row r="376" spans="1:11">
      <c r="A376" s="391"/>
      <c r="B376" s="401">
        <f>+F292</f>
        <v>138000000</v>
      </c>
      <c r="C376" s="400" t="s">
        <v>247</v>
      </c>
      <c r="D376" s="402"/>
      <c r="E376" s="399">
        <v>6</v>
      </c>
      <c r="F376" s="33"/>
      <c r="G376" s="35"/>
      <c r="H376" s="35"/>
      <c r="I376" s="35"/>
      <c r="J376" s="35"/>
      <c r="K376" s="35"/>
    </row>
    <row r="377" spans="1:11">
      <c r="A377" s="391"/>
      <c r="B377" s="395">
        <f>+F346</f>
        <v>207620000</v>
      </c>
      <c r="C377" s="400" t="s">
        <v>248</v>
      </c>
      <c r="D377" s="403"/>
      <c r="E377" s="399">
        <v>7</v>
      </c>
      <c r="F377" s="33"/>
      <c r="G377" s="35"/>
      <c r="H377" s="35"/>
      <c r="I377" s="35"/>
      <c r="J377" s="35"/>
      <c r="K377" s="35"/>
    </row>
    <row r="378" spans="1:11">
      <c r="A378" s="391"/>
      <c r="B378" s="404">
        <f>+F363</f>
        <v>20000000</v>
      </c>
      <c r="C378" s="405" t="s">
        <v>249</v>
      </c>
      <c r="D378" s="406"/>
      <c r="E378" s="407">
        <v>8</v>
      </c>
      <c r="F378" s="33"/>
      <c r="G378" s="35"/>
      <c r="H378" s="35"/>
      <c r="I378" s="35"/>
      <c r="J378" s="35"/>
      <c r="K378" s="35"/>
    </row>
    <row r="379" spans="1:11" s="411" customFormat="1">
      <c r="A379" s="408"/>
      <c r="B379" s="409"/>
      <c r="C379" s="410"/>
      <c r="E379" s="412"/>
      <c r="F379" s="413"/>
      <c r="G379" s="414"/>
      <c r="H379" s="414"/>
      <c r="I379" s="414"/>
      <c r="J379" s="414"/>
      <c r="K379" s="414"/>
    </row>
    <row r="380" spans="1:11">
      <c r="A380" s="394" t="s">
        <v>250</v>
      </c>
      <c r="B380" s="415" t="e">
        <f>+F398</f>
        <v>#REF!</v>
      </c>
      <c r="C380" s="416" t="s">
        <v>251</v>
      </c>
      <c r="D380" s="417"/>
      <c r="E380" s="399">
        <v>9</v>
      </c>
      <c r="F380" s="33"/>
      <c r="G380" s="35"/>
      <c r="H380" s="35"/>
      <c r="I380" s="35"/>
      <c r="J380" s="35"/>
      <c r="K380" s="35"/>
    </row>
    <row r="381" spans="1:11">
      <c r="A381" s="391"/>
      <c r="B381" s="418">
        <f>+F463</f>
        <v>213000000</v>
      </c>
      <c r="C381" s="419" t="s">
        <v>252</v>
      </c>
      <c r="D381" s="420"/>
      <c r="E381" s="399">
        <v>10</v>
      </c>
      <c r="F381" s="33"/>
      <c r="G381" s="35"/>
      <c r="H381" s="35"/>
      <c r="I381" s="35"/>
      <c r="J381" s="35"/>
      <c r="K381" s="35"/>
    </row>
    <row r="382" spans="1:11">
      <c r="A382" s="391"/>
      <c r="B382" s="418">
        <f>+F534</f>
        <v>128000000</v>
      </c>
      <c r="C382" s="419" t="s">
        <v>253</v>
      </c>
      <c r="D382" s="420"/>
      <c r="E382" s="399">
        <v>11</v>
      </c>
      <c r="F382" s="33"/>
      <c r="G382" s="35"/>
      <c r="H382" s="35"/>
      <c r="I382" s="35"/>
      <c r="J382" s="35"/>
      <c r="K382" s="35"/>
    </row>
    <row r="384" spans="1:11" ht="15">
      <c r="A384" s="391"/>
      <c r="B384" s="421"/>
      <c r="C384" s="563" t="e">
        <f>SUM(B371:B382)</f>
        <v>#REF!</v>
      </c>
      <c r="D384" s="563"/>
      <c r="E384" s="563"/>
      <c r="F384" s="33"/>
      <c r="G384" s="35"/>
      <c r="H384" s="35"/>
      <c r="I384" s="35"/>
      <c r="J384" s="35"/>
      <c r="K384" s="35"/>
    </row>
    <row r="385" spans="1:11">
      <c r="A385" s="408"/>
      <c r="B385" s="410"/>
      <c r="C385" s="410"/>
      <c r="D385" s="408"/>
      <c r="E385" s="422"/>
      <c r="F385" s="33"/>
      <c r="G385" s="35"/>
      <c r="H385" s="35"/>
      <c r="I385" s="35"/>
      <c r="J385" s="35"/>
      <c r="K385" s="35"/>
    </row>
    <row r="386" spans="1:11">
      <c r="A386" s="408"/>
      <c r="B386" s="409"/>
      <c r="C386" s="410"/>
      <c r="D386" s="423"/>
      <c r="E386" s="422"/>
      <c r="F386" s="33"/>
      <c r="G386" s="35"/>
      <c r="H386" s="35"/>
      <c r="I386" s="35"/>
      <c r="J386" s="35"/>
      <c r="K386" s="35"/>
    </row>
    <row r="387" spans="1:11">
      <c r="A387" s="424" t="s">
        <v>241</v>
      </c>
      <c r="B387" s="425">
        <f>+B378+B377+B376+B375+B374+B373+B372+B371</f>
        <v>1710000000</v>
      </c>
      <c r="C387" s="410"/>
      <c r="D387" s="426"/>
      <c r="E387" s="422"/>
      <c r="F387" s="33"/>
      <c r="G387" s="35"/>
      <c r="H387" s="35"/>
      <c r="I387" s="35"/>
      <c r="J387" s="35"/>
      <c r="K387" s="35"/>
    </row>
    <row r="388" spans="1:11">
      <c r="A388" s="424" t="s">
        <v>250</v>
      </c>
      <c r="B388" s="427" t="e">
        <f>+B380+B381+B382</f>
        <v>#REF!</v>
      </c>
      <c r="C388" s="410"/>
      <c r="D388" s="423"/>
      <c r="E388" s="422"/>
      <c r="F388" s="33"/>
      <c r="G388" s="35"/>
      <c r="H388" s="35"/>
      <c r="I388" s="35"/>
      <c r="J388" s="35"/>
      <c r="K388" s="35"/>
    </row>
    <row r="389" spans="1:11">
      <c r="A389" s="428"/>
      <c r="B389" s="428"/>
      <c r="C389" s="429"/>
      <c r="D389" s="413"/>
      <c r="E389" s="33"/>
      <c r="F389" s="33"/>
      <c r="G389" s="35"/>
      <c r="H389" s="35"/>
      <c r="I389" s="35"/>
      <c r="J389" s="35"/>
      <c r="K389" s="35"/>
    </row>
    <row r="390" spans="1:11">
      <c r="A390" s="389" t="s">
        <v>254</v>
      </c>
      <c r="B390" s="430" t="e">
        <f>+B387+B388</f>
        <v>#REF!</v>
      </c>
      <c r="C390" s="34"/>
      <c r="D390" s="33"/>
      <c r="E390" s="33"/>
      <c r="F390" s="33"/>
      <c r="G390" s="35"/>
      <c r="H390" s="35"/>
      <c r="I390" s="35"/>
      <c r="J390" s="35"/>
      <c r="K390" s="35"/>
    </row>
    <row r="391" spans="1:11">
      <c r="A391" s="389"/>
      <c r="B391" s="390"/>
      <c r="C391" s="34"/>
      <c r="D391" s="33"/>
      <c r="E391" s="33"/>
      <c r="F391" s="33"/>
      <c r="G391" s="35"/>
      <c r="H391" s="35"/>
      <c r="I391" s="35"/>
      <c r="J391" s="35"/>
      <c r="K391" s="35"/>
    </row>
    <row r="392" spans="1:11">
      <c r="A392" s="389"/>
      <c r="B392" s="390"/>
      <c r="C392" s="34"/>
      <c r="D392" s="33"/>
      <c r="E392" s="33"/>
      <c r="F392" s="33"/>
      <c r="G392" s="35"/>
      <c r="H392" s="35"/>
      <c r="I392" s="35"/>
      <c r="J392" s="35"/>
      <c r="K392" s="35"/>
    </row>
    <row r="393" spans="1:11" ht="13.5" thickBot="1">
      <c r="A393" s="389"/>
      <c r="B393" s="390"/>
      <c r="C393" s="34"/>
      <c r="D393" s="33"/>
      <c r="E393" s="33"/>
      <c r="F393" s="33"/>
      <c r="G393" s="35"/>
      <c r="H393" s="35"/>
      <c r="I393" s="35"/>
      <c r="J393" s="35"/>
      <c r="K393" s="35"/>
    </row>
    <row r="394" spans="1:11">
      <c r="A394" s="553" t="s">
        <v>5</v>
      </c>
      <c r="B394" s="555" t="s">
        <v>6</v>
      </c>
      <c r="C394" s="543" t="s">
        <v>7</v>
      </c>
      <c r="D394" s="544"/>
      <c r="E394" s="545"/>
      <c r="F394" s="548" t="s">
        <v>8</v>
      </c>
      <c r="G394" s="35"/>
      <c r="H394" s="35"/>
      <c r="I394" s="35"/>
      <c r="J394" s="35"/>
      <c r="K394" s="35"/>
    </row>
    <row r="395" spans="1:11" ht="13.5" thickBot="1">
      <c r="A395" s="554"/>
      <c r="B395" s="556"/>
      <c r="C395" s="4" t="s">
        <v>9</v>
      </c>
      <c r="D395" s="5" t="s">
        <v>10</v>
      </c>
      <c r="E395" s="5" t="s">
        <v>11</v>
      </c>
      <c r="F395" s="549"/>
      <c r="G395" s="35"/>
      <c r="H395" s="35"/>
      <c r="I395" s="35"/>
      <c r="J395" s="35"/>
      <c r="K395" s="35"/>
    </row>
    <row r="396" spans="1:11">
      <c r="A396" s="431" t="s">
        <v>255</v>
      </c>
      <c r="B396" s="432"/>
      <c r="C396" s="432"/>
      <c r="D396" s="432"/>
      <c r="E396" s="432"/>
      <c r="F396" s="433"/>
      <c r="G396" s="35"/>
      <c r="H396" s="35"/>
      <c r="I396" s="35"/>
      <c r="J396" s="35"/>
      <c r="K396" s="35"/>
    </row>
    <row r="397" spans="1:11">
      <c r="A397" s="434" t="s">
        <v>256</v>
      </c>
      <c r="B397" s="435"/>
      <c r="C397" s="435"/>
      <c r="D397" s="435"/>
      <c r="E397" s="435"/>
      <c r="F397" s="436"/>
      <c r="G397" s="35"/>
      <c r="H397" s="35"/>
      <c r="I397" s="35"/>
      <c r="J397" s="35"/>
      <c r="K397" s="35"/>
    </row>
    <row r="398" spans="1:11" ht="15">
      <c r="A398" s="437">
        <v>9</v>
      </c>
      <c r="B398" s="438" t="s">
        <v>257</v>
      </c>
      <c r="C398" s="439"/>
      <c r="D398" s="440"/>
      <c r="E398" s="441"/>
      <c r="F398" s="442" t="e">
        <f>+F401+F411+F418+F420+F424+F426+F432+F437+F441+F446</f>
        <v>#REF!</v>
      </c>
      <c r="G398" s="35"/>
      <c r="H398" s="35"/>
      <c r="I398" s="35"/>
      <c r="J398" s="35"/>
      <c r="K398" s="35"/>
    </row>
    <row r="399" spans="1:11" ht="15">
      <c r="A399" s="437"/>
      <c r="B399" s="438" t="s">
        <v>258</v>
      </c>
      <c r="C399" s="439"/>
      <c r="D399" s="440"/>
      <c r="E399" s="441"/>
      <c r="F399" s="442"/>
      <c r="G399" s="35"/>
      <c r="H399" s="35"/>
      <c r="I399" s="35"/>
      <c r="J399" s="35"/>
      <c r="K399" s="35"/>
    </row>
    <row r="400" spans="1:11" ht="13.5" customHeight="1">
      <c r="A400" s="443"/>
      <c r="B400" s="444" t="s">
        <v>3</v>
      </c>
      <c r="C400" s="197"/>
      <c r="D400" s="198"/>
      <c r="E400" s="199"/>
      <c r="F400" s="445"/>
      <c r="G400" s="35"/>
      <c r="H400" s="35"/>
      <c r="I400" s="35"/>
      <c r="J400" s="35"/>
      <c r="K400" s="35"/>
    </row>
    <row r="401" spans="1:11" ht="13.5" customHeight="1">
      <c r="A401" s="15"/>
      <c r="B401" s="21" t="s">
        <v>51</v>
      </c>
      <c r="C401" s="11"/>
      <c r="D401" s="12"/>
      <c r="E401" s="13"/>
      <c r="F401" s="14">
        <f>SUM(F402:F409)</f>
        <v>12750000</v>
      </c>
      <c r="G401" s="35"/>
      <c r="H401" s="35"/>
      <c r="I401" s="35"/>
      <c r="J401" s="35"/>
      <c r="K401" s="35"/>
    </row>
    <row r="402" spans="1:11" ht="13.5" customHeight="1">
      <c r="A402" s="15"/>
      <c r="B402" s="16" t="s">
        <v>259</v>
      </c>
      <c r="C402" s="17">
        <v>1</v>
      </c>
      <c r="D402" s="18" t="s">
        <v>53</v>
      </c>
      <c r="E402" s="19">
        <v>1250000</v>
      </c>
      <c r="F402" s="20">
        <f>SUM(E402*C402)</f>
        <v>1250000</v>
      </c>
      <c r="G402" s="35"/>
      <c r="H402" s="35"/>
      <c r="I402" s="35"/>
      <c r="J402" s="35"/>
      <c r="K402" s="35"/>
    </row>
    <row r="403" spans="1:11" ht="13.5" customHeight="1">
      <c r="A403" s="15"/>
      <c r="B403" s="16" t="s">
        <v>54</v>
      </c>
      <c r="C403" s="17">
        <v>1</v>
      </c>
      <c r="D403" s="18" t="s">
        <v>53</v>
      </c>
      <c r="E403" s="19">
        <v>1000000</v>
      </c>
      <c r="F403" s="20">
        <f>SUM(E403*C403)</f>
        <v>1000000</v>
      </c>
      <c r="G403" s="35"/>
      <c r="H403" s="35"/>
      <c r="I403" s="35"/>
      <c r="J403" s="35"/>
      <c r="K403" s="35"/>
    </row>
    <row r="404" spans="1:11" ht="13.5" customHeight="1">
      <c r="A404" s="15"/>
      <c r="B404" s="16" t="s">
        <v>55</v>
      </c>
      <c r="C404" s="17">
        <v>1</v>
      </c>
      <c r="D404" s="18" t="s">
        <v>53</v>
      </c>
      <c r="E404" s="19">
        <v>900000</v>
      </c>
      <c r="F404" s="20">
        <f>SUM(E404*C404)</f>
        <v>900000</v>
      </c>
      <c r="G404" s="35"/>
      <c r="H404" s="35"/>
      <c r="I404" s="35"/>
      <c r="J404" s="35"/>
      <c r="K404" s="35"/>
    </row>
    <row r="405" spans="1:11" ht="13.5" customHeight="1">
      <c r="A405" s="15"/>
      <c r="B405" s="16" t="s">
        <v>56</v>
      </c>
      <c r="C405" s="17">
        <v>1</v>
      </c>
      <c r="D405" s="18" t="s">
        <v>53</v>
      </c>
      <c r="E405" s="19">
        <v>800000</v>
      </c>
      <c r="F405" s="20">
        <f>SUM(E405*C405)</f>
        <v>800000</v>
      </c>
      <c r="G405" s="35"/>
      <c r="H405" s="35"/>
      <c r="I405" s="35"/>
      <c r="J405" s="35"/>
      <c r="K405" s="35"/>
    </row>
    <row r="406" spans="1:11" ht="13.5" customHeight="1">
      <c r="A406" s="15"/>
      <c r="B406" s="16" t="s">
        <v>21</v>
      </c>
      <c r="C406" s="17" t="s">
        <v>3</v>
      </c>
      <c r="D406" s="18" t="s">
        <v>3</v>
      </c>
      <c r="E406" s="19" t="s">
        <v>3</v>
      </c>
      <c r="F406" s="20" t="s">
        <v>3</v>
      </c>
      <c r="G406" s="35"/>
      <c r="H406" s="35"/>
      <c r="I406" s="35"/>
      <c r="J406" s="35"/>
      <c r="K406" s="35"/>
    </row>
    <row r="407" spans="1:11" ht="13.5" customHeight="1">
      <c r="A407" s="15"/>
      <c r="B407" s="16" t="s">
        <v>57</v>
      </c>
      <c r="C407" s="17">
        <v>1</v>
      </c>
      <c r="D407" s="18" t="s">
        <v>53</v>
      </c>
      <c r="E407" s="19">
        <v>700000</v>
      </c>
      <c r="F407" s="20">
        <f>SUM(E407*C407)</f>
        <v>700000</v>
      </c>
      <c r="G407" s="35"/>
      <c r="H407" s="35"/>
      <c r="I407" s="35"/>
      <c r="J407" s="35"/>
      <c r="K407" s="35"/>
    </row>
    <row r="408" spans="1:11" ht="13.5" customHeight="1">
      <c r="A408" s="15"/>
      <c r="B408" s="16" t="s">
        <v>260</v>
      </c>
      <c r="C408" s="17">
        <v>11</v>
      </c>
      <c r="D408" s="18" t="s">
        <v>53</v>
      </c>
      <c r="E408" s="19">
        <v>600000</v>
      </c>
      <c r="F408" s="20">
        <f>SUM(E408*C408)</f>
        <v>6600000</v>
      </c>
      <c r="G408" s="35"/>
      <c r="H408" s="35"/>
      <c r="I408" s="35"/>
      <c r="J408" s="35"/>
      <c r="K408" s="35"/>
    </row>
    <row r="409" spans="1:11" ht="13.5" customHeight="1">
      <c r="A409" s="15"/>
      <c r="B409" s="16" t="s">
        <v>59</v>
      </c>
      <c r="C409" s="17">
        <v>3</v>
      </c>
      <c r="D409" s="18" t="s">
        <v>53</v>
      </c>
      <c r="E409" s="19">
        <v>500000</v>
      </c>
      <c r="F409" s="20">
        <f>SUM(E409*C409)</f>
        <v>1500000</v>
      </c>
      <c r="G409" s="35"/>
      <c r="H409" s="35"/>
      <c r="I409" s="35"/>
      <c r="J409" s="35"/>
      <c r="K409" s="35"/>
    </row>
    <row r="410" spans="1:11" ht="13.5" customHeight="1">
      <c r="A410" s="15"/>
      <c r="B410" s="16"/>
      <c r="C410" s="17"/>
      <c r="D410" s="18"/>
      <c r="E410" s="19"/>
      <c r="F410" s="20"/>
      <c r="G410" s="35"/>
      <c r="H410" s="35"/>
      <c r="I410" s="35"/>
      <c r="J410" s="35"/>
      <c r="K410" s="35"/>
    </row>
    <row r="411" spans="1:11" ht="13.5" customHeight="1">
      <c r="A411" s="15"/>
      <c r="B411" s="21" t="s">
        <v>60</v>
      </c>
      <c r="C411" s="11"/>
      <c r="D411" s="12"/>
      <c r="E411" s="13"/>
      <c r="F411" s="14">
        <f>SUM(F412:F416)</f>
        <v>6630000</v>
      </c>
      <c r="G411" s="35"/>
      <c r="H411" s="35"/>
      <c r="I411" s="35"/>
      <c r="J411" s="35"/>
      <c r="K411" s="35"/>
    </row>
    <row r="412" spans="1:11" ht="13.5" customHeight="1">
      <c r="A412" s="15"/>
      <c r="B412" s="16" t="s">
        <v>261</v>
      </c>
      <c r="C412" s="17">
        <v>2</v>
      </c>
      <c r="D412" s="18" t="s">
        <v>53</v>
      </c>
      <c r="E412" s="19">
        <v>315000</v>
      </c>
      <c r="F412" s="20">
        <f>SUM(E412*C412)</f>
        <v>630000</v>
      </c>
      <c r="G412" s="35"/>
      <c r="H412" s="35"/>
      <c r="I412" s="35"/>
      <c r="J412" s="35"/>
      <c r="K412" s="35"/>
    </row>
    <row r="413" spans="1:11" ht="13.5" customHeight="1">
      <c r="A413" s="15"/>
      <c r="B413" s="16" t="s">
        <v>262</v>
      </c>
      <c r="C413" s="17">
        <v>4</v>
      </c>
      <c r="D413" s="18" t="s">
        <v>53</v>
      </c>
      <c r="E413" s="19">
        <v>250000</v>
      </c>
      <c r="F413" s="20">
        <f>SUM(E413*C413)</f>
        <v>1000000</v>
      </c>
      <c r="G413" s="35"/>
      <c r="H413" s="35"/>
      <c r="I413" s="35"/>
      <c r="J413" s="35"/>
      <c r="K413" s="35"/>
    </row>
    <row r="414" spans="1:11" ht="13.5" customHeight="1">
      <c r="A414" s="15"/>
      <c r="B414" s="16" t="s">
        <v>63</v>
      </c>
      <c r="C414" s="17">
        <v>2</v>
      </c>
      <c r="D414" s="18" t="s">
        <v>53</v>
      </c>
      <c r="E414" s="19">
        <v>200000</v>
      </c>
      <c r="F414" s="20">
        <f>SUM(E414*C414)</f>
        <v>400000</v>
      </c>
      <c r="G414" s="35"/>
      <c r="H414" s="35"/>
      <c r="I414" s="35"/>
      <c r="J414" s="35"/>
      <c r="K414" s="35"/>
    </row>
    <row r="415" spans="1:11" ht="13.5" customHeight="1">
      <c r="A415" s="15"/>
      <c r="B415" s="16" t="s">
        <v>64</v>
      </c>
      <c r="C415" s="17">
        <v>22</v>
      </c>
      <c r="D415" s="18" t="s">
        <v>53</v>
      </c>
      <c r="E415" s="19">
        <v>175000</v>
      </c>
      <c r="F415" s="20">
        <f>SUM(E415*C415)</f>
        <v>3850000</v>
      </c>
      <c r="G415" s="35"/>
      <c r="H415" s="35"/>
      <c r="I415" s="35"/>
      <c r="J415" s="35"/>
      <c r="K415" s="35"/>
    </row>
    <row r="416" spans="1:11" ht="13.5" customHeight="1">
      <c r="A416" s="15"/>
      <c r="B416" s="16" t="s">
        <v>65</v>
      </c>
      <c r="C416" s="17">
        <v>6</v>
      </c>
      <c r="D416" s="18" t="s">
        <v>53</v>
      </c>
      <c r="E416" s="19">
        <v>125000</v>
      </c>
      <c r="F416" s="20">
        <f>SUM(E416*C416)</f>
        <v>750000</v>
      </c>
      <c r="G416" s="35"/>
      <c r="H416" s="35"/>
      <c r="I416" s="35"/>
      <c r="J416" s="35"/>
      <c r="K416" s="35"/>
    </row>
    <row r="417" spans="1:11" ht="13.5" customHeight="1">
      <c r="A417" s="15"/>
      <c r="B417" s="16"/>
      <c r="C417" s="17"/>
      <c r="D417" s="18"/>
      <c r="E417" s="19"/>
      <c r="F417" s="20"/>
      <c r="G417" s="35"/>
      <c r="H417" s="35"/>
      <c r="I417" s="35"/>
      <c r="J417" s="35"/>
      <c r="K417" s="35"/>
    </row>
    <row r="418" spans="1:11" ht="55.5" customHeight="1">
      <c r="A418" s="446"/>
      <c r="B418" s="447" t="s">
        <v>263</v>
      </c>
      <c r="C418" s="228"/>
      <c r="D418" s="229"/>
      <c r="E418" s="230"/>
      <c r="F418" s="448" t="e">
        <f>+'[1]PERHTGAN LEMBUR &amp; DL 2014'!#REF!</f>
        <v>#REF!</v>
      </c>
      <c r="G418" s="35"/>
      <c r="H418" s="35"/>
      <c r="I418" s="35"/>
      <c r="J418" s="35"/>
      <c r="K418" s="35"/>
    </row>
    <row r="419" spans="1:11" s="181" customFormat="1" ht="13.5" customHeight="1">
      <c r="A419" s="449"/>
      <c r="B419" s="450"/>
      <c r="C419" s="451"/>
      <c r="D419" s="452"/>
      <c r="E419" s="453"/>
      <c r="F419" s="454"/>
      <c r="G419" s="180"/>
      <c r="H419" s="180"/>
      <c r="I419" s="180"/>
      <c r="J419" s="180"/>
      <c r="K419" s="180"/>
    </row>
    <row r="420" spans="1:11" ht="13.5" customHeight="1">
      <c r="A420" s="550" t="s">
        <v>133</v>
      </c>
      <c r="B420" s="53" t="s">
        <v>66</v>
      </c>
      <c r="C420" s="54"/>
      <c r="D420" s="55"/>
      <c r="E420" s="56"/>
      <c r="F420" s="57">
        <f>SUM(F421:F422)</f>
        <v>11500000</v>
      </c>
      <c r="G420" s="35"/>
      <c r="H420" s="35"/>
      <c r="I420" s="35"/>
      <c r="J420" s="35"/>
      <c r="K420" s="35"/>
    </row>
    <row r="421" spans="1:11" ht="13.5" customHeight="1">
      <c r="A421" s="551"/>
      <c r="B421" s="16" t="s">
        <v>67</v>
      </c>
      <c r="C421" s="17">
        <v>2</v>
      </c>
      <c r="D421" s="18" t="s">
        <v>53</v>
      </c>
      <c r="E421" s="19">
        <v>2000000</v>
      </c>
      <c r="F421" s="20">
        <f>SUM(E421*C421)</f>
        <v>4000000</v>
      </c>
      <c r="G421" s="35"/>
      <c r="H421" s="35"/>
      <c r="I421" s="35"/>
      <c r="J421" s="35"/>
      <c r="K421" s="35"/>
    </row>
    <row r="422" spans="1:11" ht="13.5" customHeight="1">
      <c r="A422" s="552"/>
      <c r="B422" s="16" t="s">
        <v>264</v>
      </c>
      <c r="C422" s="17">
        <v>1</v>
      </c>
      <c r="D422" s="18" t="s">
        <v>53</v>
      </c>
      <c r="E422" s="19">
        <v>7500000</v>
      </c>
      <c r="F422" s="20">
        <f>SUM(E422*C422)</f>
        <v>7500000</v>
      </c>
      <c r="G422" s="35"/>
      <c r="H422" s="35"/>
      <c r="I422" s="35"/>
      <c r="J422" s="35"/>
      <c r="K422" s="35"/>
    </row>
    <row r="423" spans="1:11" ht="13.5" customHeight="1">
      <c r="A423" s="15"/>
      <c r="B423" s="16"/>
      <c r="C423" s="17"/>
      <c r="D423" s="18"/>
      <c r="E423" s="455"/>
      <c r="F423" s="20"/>
      <c r="G423" s="35"/>
      <c r="H423" s="35"/>
      <c r="I423" s="35"/>
      <c r="J423" s="35"/>
      <c r="K423" s="35"/>
    </row>
    <row r="424" spans="1:11" ht="13.5" customHeight="1">
      <c r="A424" s="15"/>
      <c r="B424" s="21" t="s">
        <v>69</v>
      </c>
      <c r="C424" s="11">
        <v>2</v>
      </c>
      <c r="D424" s="12" t="s">
        <v>70</v>
      </c>
      <c r="E424" s="13">
        <v>3090000</v>
      </c>
      <c r="F424" s="14">
        <f>SUM(E424)</f>
        <v>3090000</v>
      </c>
      <c r="G424" s="35"/>
      <c r="H424" s="35"/>
      <c r="I424" s="35"/>
      <c r="J424" s="35"/>
      <c r="K424" s="35"/>
    </row>
    <row r="425" spans="1:11" ht="13.5" customHeight="1">
      <c r="A425" s="15"/>
      <c r="B425" s="16"/>
      <c r="C425" s="17"/>
      <c r="D425" s="18"/>
      <c r="E425" s="19"/>
      <c r="F425" s="20"/>
      <c r="G425" s="35"/>
      <c r="H425" s="35"/>
      <c r="I425" s="35"/>
      <c r="J425" s="35"/>
      <c r="K425" s="35"/>
    </row>
    <row r="426" spans="1:11" ht="13.5" customHeight="1">
      <c r="A426" s="15"/>
      <c r="B426" s="21" t="s">
        <v>71</v>
      </c>
      <c r="C426" s="11" t="s">
        <v>3</v>
      </c>
      <c r="D426" s="12" t="s">
        <v>3</v>
      </c>
      <c r="E426" s="13" t="s">
        <v>3</v>
      </c>
      <c r="F426" s="14">
        <f>SUM(F427:F430)</f>
        <v>9000000</v>
      </c>
      <c r="G426" s="35"/>
      <c r="H426" s="35"/>
      <c r="I426" s="35"/>
      <c r="J426" s="35"/>
      <c r="K426" s="35"/>
    </row>
    <row r="427" spans="1:11" ht="13.5" customHeight="1">
      <c r="A427" s="15"/>
      <c r="B427" s="22" t="s">
        <v>265</v>
      </c>
      <c r="C427" s="23">
        <v>100</v>
      </c>
      <c r="D427" s="18" t="s">
        <v>81</v>
      </c>
      <c r="E427" s="24">
        <v>75000</v>
      </c>
      <c r="F427" s="20">
        <f>SUM(E427*C427)</f>
        <v>7500000</v>
      </c>
      <c r="G427" s="35"/>
      <c r="H427" s="35"/>
      <c r="I427" s="35"/>
      <c r="J427" s="35"/>
      <c r="K427" s="35"/>
    </row>
    <row r="428" spans="1:11" ht="13.5" customHeight="1">
      <c r="A428" s="15"/>
      <c r="B428" s="22" t="s">
        <v>266</v>
      </c>
      <c r="C428" s="23">
        <v>100</v>
      </c>
      <c r="D428" s="18" t="s">
        <v>81</v>
      </c>
      <c r="E428" s="24">
        <v>10000</v>
      </c>
      <c r="F428" s="20">
        <f>SUM(E428*C428)</f>
        <v>1000000</v>
      </c>
      <c r="G428" s="35"/>
      <c r="H428" s="35"/>
      <c r="I428" s="35"/>
      <c r="J428" s="35"/>
      <c r="K428" s="35"/>
    </row>
    <row r="429" spans="1:11" ht="13.5" customHeight="1">
      <c r="A429" s="15"/>
      <c r="B429" s="22" t="s">
        <v>267</v>
      </c>
      <c r="C429" s="23">
        <v>100</v>
      </c>
      <c r="D429" s="18" t="s">
        <v>81</v>
      </c>
      <c r="E429" s="24">
        <v>3000</v>
      </c>
      <c r="F429" s="20">
        <f>SUM(E429*C429)</f>
        <v>300000</v>
      </c>
      <c r="G429" s="35"/>
      <c r="H429" s="35"/>
      <c r="I429" s="35"/>
      <c r="J429" s="35"/>
      <c r="K429" s="35"/>
    </row>
    <row r="430" spans="1:11" ht="13.5" customHeight="1">
      <c r="A430" s="15"/>
      <c r="B430" s="22" t="s">
        <v>268</v>
      </c>
      <c r="C430" s="23">
        <v>100</v>
      </c>
      <c r="D430" s="18" t="s">
        <v>81</v>
      </c>
      <c r="E430" s="24">
        <v>2000</v>
      </c>
      <c r="F430" s="20">
        <f>SUM(E430*C430)</f>
        <v>200000</v>
      </c>
      <c r="G430" s="35"/>
      <c r="H430" s="35"/>
      <c r="I430" s="35"/>
      <c r="J430" s="35"/>
      <c r="K430" s="35"/>
    </row>
    <row r="431" spans="1:11" ht="13.5" customHeight="1">
      <c r="A431" s="15"/>
      <c r="B431" s="16"/>
      <c r="C431" s="17"/>
      <c r="D431" s="18"/>
      <c r="E431" s="19"/>
      <c r="F431" s="20"/>
      <c r="G431" s="35"/>
      <c r="H431" s="35"/>
      <c r="I431" s="35"/>
      <c r="J431" s="35"/>
      <c r="K431" s="35"/>
    </row>
    <row r="432" spans="1:11" ht="13.5" customHeight="1">
      <c r="A432" s="15"/>
      <c r="B432" s="21" t="s">
        <v>76</v>
      </c>
      <c r="C432" s="11" t="s">
        <v>3</v>
      </c>
      <c r="D432" s="12" t="s">
        <v>3</v>
      </c>
      <c r="E432" s="13" t="s">
        <v>3</v>
      </c>
      <c r="F432" s="14">
        <f>SUM(F435:F435)</f>
        <v>90000000</v>
      </c>
      <c r="G432" s="35"/>
      <c r="H432" s="35"/>
      <c r="I432" s="35"/>
      <c r="J432" s="35"/>
      <c r="K432" s="35"/>
    </row>
    <row r="433" spans="1:11" ht="13.5" customHeight="1">
      <c r="A433" s="15"/>
      <c r="B433" s="58" t="s">
        <v>269</v>
      </c>
      <c r="C433" s="23"/>
      <c r="D433" s="18"/>
      <c r="E433" s="24"/>
      <c r="F433" s="25"/>
      <c r="G433" s="35"/>
      <c r="H433" s="35"/>
      <c r="I433" s="35"/>
      <c r="J433" s="35"/>
      <c r="K433" s="35"/>
    </row>
    <row r="434" spans="1:11" ht="13.5" customHeight="1">
      <c r="A434" s="15"/>
      <c r="B434" s="58" t="s">
        <v>270</v>
      </c>
      <c r="C434" s="23"/>
      <c r="D434" s="18"/>
      <c r="E434" s="24"/>
      <c r="F434" s="25"/>
      <c r="G434" s="35"/>
      <c r="H434" s="35"/>
      <c r="I434" s="35"/>
      <c r="J434" s="35"/>
      <c r="K434" s="35"/>
    </row>
    <row r="435" spans="1:11" ht="13.5" customHeight="1">
      <c r="A435" s="15"/>
      <c r="B435" s="22" t="s">
        <v>271</v>
      </c>
      <c r="C435" s="23">
        <v>200</v>
      </c>
      <c r="D435" s="18" t="s">
        <v>78</v>
      </c>
      <c r="E435" s="24">
        <v>450000</v>
      </c>
      <c r="F435" s="20">
        <f>SUM(E435*C435)</f>
        <v>90000000</v>
      </c>
      <c r="G435" s="35"/>
      <c r="H435" s="35"/>
      <c r="I435" s="35"/>
      <c r="J435" s="35"/>
      <c r="K435" s="35"/>
    </row>
    <row r="436" spans="1:11" ht="13.5" customHeight="1">
      <c r="A436" s="15"/>
      <c r="B436" s="22"/>
      <c r="C436" s="23"/>
      <c r="D436" s="18"/>
      <c r="E436" s="24"/>
      <c r="F436" s="25"/>
      <c r="G436" s="35"/>
      <c r="H436" s="35"/>
      <c r="I436" s="35"/>
      <c r="J436" s="35"/>
      <c r="K436" s="35"/>
    </row>
    <row r="437" spans="1:11" ht="13.5" customHeight="1">
      <c r="A437" s="15"/>
      <c r="B437" s="21" t="s">
        <v>79</v>
      </c>
      <c r="C437" s="11" t="s">
        <v>3</v>
      </c>
      <c r="D437" s="12" t="s">
        <v>3</v>
      </c>
      <c r="E437" s="13" t="s">
        <v>3</v>
      </c>
      <c r="F437" s="14">
        <f>SUM(F438:F439)</f>
        <v>2000000</v>
      </c>
      <c r="G437" s="35"/>
      <c r="H437" s="35"/>
      <c r="I437" s="35"/>
      <c r="J437" s="35"/>
      <c r="K437" s="35"/>
    </row>
    <row r="438" spans="1:11" ht="13.5" customHeight="1">
      <c r="A438" s="26"/>
      <c r="B438" s="22" t="s">
        <v>272</v>
      </c>
      <c r="C438" s="23">
        <v>4</v>
      </c>
      <c r="D438" s="18" t="s">
        <v>81</v>
      </c>
      <c r="E438" s="24">
        <v>250000</v>
      </c>
      <c r="F438" s="27">
        <f>+E438*C438</f>
        <v>1000000</v>
      </c>
      <c r="G438" s="35"/>
      <c r="H438" s="35"/>
      <c r="I438" s="35"/>
      <c r="J438" s="35"/>
      <c r="K438" s="35"/>
    </row>
    <row r="439" spans="1:11" ht="13.5" customHeight="1">
      <c r="A439" s="26"/>
      <c r="B439" s="22" t="s">
        <v>273</v>
      </c>
      <c r="C439" s="23">
        <v>2</v>
      </c>
      <c r="D439" s="18" t="s">
        <v>70</v>
      </c>
      <c r="E439" s="24">
        <v>500000</v>
      </c>
      <c r="F439" s="27">
        <f>+E439*C439</f>
        <v>1000000</v>
      </c>
      <c r="G439" s="35"/>
      <c r="H439" s="35"/>
      <c r="I439" s="35"/>
      <c r="J439" s="35"/>
      <c r="K439" s="35"/>
    </row>
    <row r="440" spans="1:11" ht="13.5" customHeight="1">
      <c r="A440" s="26"/>
      <c r="B440" s="22"/>
      <c r="C440" s="23"/>
      <c r="D440" s="18"/>
      <c r="E440" s="24"/>
      <c r="F440" s="27"/>
      <c r="G440" s="35"/>
      <c r="H440" s="35"/>
      <c r="I440" s="35"/>
      <c r="J440" s="35"/>
      <c r="K440" s="35"/>
    </row>
    <row r="441" spans="1:11" ht="13.5" customHeight="1">
      <c r="A441" s="26"/>
      <c r="B441" s="21" t="s">
        <v>274</v>
      </c>
      <c r="C441" s="11" t="s">
        <v>3</v>
      </c>
      <c r="D441" s="12" t="s">
        <v>3</v>
      </c>
      <c r="E441" s="13" t="s">
        <v>3</v>
      </c>
      <c r="F441" s="14">
        <f>SUM(F442:F444)</f>
        <v>4010000</v>
      </c>
      <c r="G441" s="35"/>
      <c r="H441" s="35"/>
      <c r="I441" s="35"/>
      <c r="J441" s="35"/>
      <c r="K441" s="35"/>
    </row>
    <row r="442" spans="1:11" ht="13.5" customHeight="1">
      <c r="A442" s="26"/>
      <c r="B442" s="22" t="s">
        <v>275</v>
      </c>
      <c r="C442" s="23">
        <v>100</v>
      </c>
      <c r="D442" s="18" t="s">
        <v>86</v>
      </c>
      <c r="E442" s="24">
        <v>10000</v>
      </c>
      <c r="F442" s="20">
        <f>SUM(E442*C442)</f>
        <v>1000000</v>
      </c>
      <c r="G442" s="35"/>
      <c r="H442" s="35"/>
      <c r="I442" s="35"/>
      <c r="J442" s="35"/>
      <c r="K442" s="35"/>
    </row>
    <row r="443" spans="1:11" ht="13.5" customHeight="1">
      <c r="A443" s="26"/>
      <c r="B443" s="22" t="s">
        <v>276</v>
      </c>
      <c r="C443" s="23">
        <v>100</v>
      </c>
      <c r="D443" s="18" t="s">
        <v>86</v>
      </c>
      <c r="E443" s="24">
        <v>5000</v>
      </c>
      <c r="F443" s="20">
        <f>SUM(E443*C443)</f>
        <v>500000</v>
      </c>
      <c r="G443" s="35"/>
      <c r="H443" s="35"/>
      <c r="I443" s="35"/>
      <c r="J443" s="35"/>
      <c r="K443" s="35"/>
    </row>
    <row r="444" spans="1:11" ht="13.5" customHeight="1">
      <c r="A444" s="15"/>
      <c r="B444" s="16" t="s">
        <v>277</v>
      </c>
      <c r="C444" s="17">
        <v>1</v>
      </c>
      <c r="D444" s="28" t="s">
        <v>37</v>
      </c>
      <c r="E444" s="456">
        <v>2510000</v>
      </c>
      <c r="F444" s="20">
        <f>+E444*C444</f>
        <v>2510000</v>
      </c>
      <c r="G444" s="35"/>
      <c r="H444" s="35"/>
      <c r="I444" s="35"/>
      <c r="J444" s="35"/>
      <c r="K444" s="35"/>
    </row>
    <row r="445" spans="1:11" ht="13.5" customHeight="1">
      <c r="A445" s="15"/>
      <c r="B445" s="16"/>
      <c r="C445" s="17"/>
      <c r="D445" s="32"/>
      <c r="E445" s="19"/>
      <c r="F445" s="59"/>
      <c r="G445" s="35"/>
      <c r="H445" s="35"/>
      <c r="I445" s="35"/>
      <c r="J445" s="35"/>
      <c r="K445" s="35"/>
    </row>
    <row r="446" spans="1:11" ht="13.5" customHeight="1">
      <c r="A446" s="15"/>
      <c r="B446" s="21" t="s">
        <v>90</v>
      </c>
      <c r="C446" s="11" t="s">
        <v>3</v>
      </c>
      <c r="D446" s="12" t="s">
        <v>3</v>
      </c>
      <c r="E446" s="13" t="s">
        <v>3</v>
      </c>
      <c r="F446" s="60">
        <f>SUM(F447:F448)</f>
        <v>24500000</v>
      </c>
      <c r="G446" s="35"/>
      <c r="H446" s="35"/>
      <c r="I446" s="35"/>
      <c r="J446" s="35"/>
      <c r="K446" s="35"/>
    </row>
    <row r="447" spans="1:11" ht="13.5" customHeight="1">
      <c r="A447" s="26"/>
      <c r="B447" s="22" t="s">
        <v>91</v>
      </c>
      <c r="C447" s="23">
        <v>30</v>
      </c>
      <c r="D447" s="18" t="s">
        <v>92</v>
      </c>
      <c r="E447" s="24">
        <v>150000</v>
      </c>
      <c r="F447" s="27">
        <f>SUM(E447*C447)</f>
        <v>4500000</v>
      </c>
      <c r="G447" s="35"/>
      <c r="H447" s="35"/>
      <c r="I447" s="35"/>
      <c r="J447" s="35"/>
      <c r="K447" s="35"/>
    </row>
    <row r="448" spans="1:11" ht="17.25" customHeight="1">
      <c r="A448" s="457" t="s">
        <v>3</v>
      </c>
      <c r="B448" s="458" t="s">
        <v>278</v>
      </c>
      <c r="C448" s="459">
        <v>100</v>
      </c>
      <c r="D448" s="460" t="s">
        <v>92</v>
      </c>
      <c r="E448" s="461">
        <v>200000</v>
      </c>
      <c r="F448" s="462">
        <f>SUM(E448*C448)</f>
        <v>20000000</v>
      </c>
      <c r="G448" s="35"/>
      <c r="H448" s="35"/>
      <c r="I448" s="35"/>
      <c r="J448" s="35"/>
      <c r="K448" s="35"/>
    </row>
    <row r="449" spans="1:11">
      <c r="A449" s="33"/>
      <c r="B449" s="33"/>
      <c r="C449" s="34"/>
      <c r="D449" s="33"/>
      <c r="E449" s="33"/>
      <c r="F449" s="33"/>
      <c r="G449" s="35"/>
      <c r="H449" s="35"/>
      <c r="I449" s="35"/>
      <c r="J449" s="35"/>
      <c r="K449" s="35"/>
    </row>
    <row r="450" spans="1:11">
      <c r="A450" s="33"/>
      <c r="B450" s="33"/>
      <c r="C450" s="34"/>
      <c r="D450" s="33"/>
      <c r="E450" s="33"/>
      <c r="F450" s="33"/>
      <c r="G450" s="35"/>
      <c r="H450" s="35"/>
      <c r="I450" s="35"/>
      <c r="J450" s="35"/>
      <c r="K450" s="35"/>
    </row>
    <row r="451" spans="1:11">
      <c r="A451" s="33"/>
      <c r="B451" s="33"/>
      <c r="C451" s="34"/>
      <c r="D451" s="33"/>
      <c r="E451" s="33"/>
      <c r="F451" s="33"/>
      <c r="G451" s="35"/>
      <c r="H451" s="35"/>
      <c r="I451" s="35"/>
      <c r="J451" s="35"/>
      <c r="K451" s="35"/>
    </row>
    <row r="452" spans="1:11">
      <c r="A452" s="33"/>
      <c r="B452" s="33"/>
      <c r="C452" s="34"/>
      <c r="D452" s="33"/>
      <c r="E452" s="33"/>
      <c r="F452" s="33"/>
      <c r="G452" s="35"/>
      <c r="H452" s="35"/>
      <c r="I452" s="35"/>
      <c r="J452" s="35"/>
      <c r="K452" s="35"/>
    </row>
    <row r="453" spans="1:11">
      <c r="A453" s="33"/>
      <c r="B453" s="33"/>
      <c r="C453" s="34"/>
      <c r="D453" s="33"/>
      <c r="E453" s="33"/>
      <c r="F453" s="33"/>
      <c r="G453" s="35"/>
      <c r="H453" s="35"/>
      <c r="I453" s="35"/>
      <c r="J453" s="35"/>
      <c r="K453" s="35"/>
    </row>
    <row r="454" spans="1:11">
      <c r="A454" s="33"/>
      <c r="B454" s="33"/>
      <c r="C454" s="34"/>
      <c r="D454" s="33"/>
      <c r="E454" s="33"/>
      <c r="F454" s="33"/>
      <c r="G454" s="35"/>
      <c r="H454" s="35"/>
      <c r="I454" s="35"/>
      <c r="J454" s="35"/>
      <c r="K454" s="35"/>
    </row>
    <row r="455" spans="1:11">
      <c r="A455" s="33"/>
      <c r="B455" s="33"/>
      <c r="C455" s="34"/>
      <c r="D455" s="33"/>
      <c r="E455" s="33"/>
      <c r="F455" s="33"/>
      <c r="G455" s="35"/>
      <c r="H455" s="35"/>
      <c r="I455" s="35"/>
      <c r="J455" s="35"/>
      <c r="K455" s="35"/>
    </row>
    <row r="456" spans="1:11">
      <c r="A456" s="33"/>
      <c r="B456" s="33"/>
      <c r="C456" s="34"/>
      <c r="D456" s="33"/>
      <c r="E456" s="33"/>
      <c r="F456" s="33"/>
      <c r="G456" s="35"/>
      <c r="H456" s="35"/>
      <c r="I456" s="35"/>
      <c r="J456" s="35"/>
      <c r="K456" s="35"/>
    </row>
    <row r="457" spans="1:11">
      <c r="A457" s="33"/>
      <c r="B457" s="33"/>
      <c r="C457" s="34"/>
      <c r="D457" s="33"/>
      <c r="E457" s="33"/>
      <c r="F457" s="33"/>
      <c r="G457" s="35"/>
      <c r="H457" s="35"/>
      <c r="I457" s="35"/>
      <c r="J457" s="35"/>
      <c r="K457" s="35"/>
    </row>
    <row r="458" spans="1:11">
      <c r="A458" s="33"/>
      <c r="B458" s="33"/>
      <c r="C458" s="34"/>
      <c r="D458" s="33"/>
      <c r="E458" s="33"/>
      <c r="F458" s="33"/>
      <c r="G458" s="35"/>
      <c r="H458" s="35"/>
      <c r="I458" s="35"/>
      <c r="J458" s="35"/>
      <c r="K458" s="35"/>
    </row>
    <row r="459" spans="1:11">
      <c r="A459" s="33"/>
      <c r="B459" s="33"/>
      <c r="C459" s="34"/>
      <c r="D459" s="33"/>
      <c r="E459" s="33"/>
      <c r="F459" s="33"/>
      <c r="G459" s="35"/>
      <c r="H459" s="35"/>
      <c r="I459" s="35"/>
      <c r="J459" s="35"/>
      <c r="K459" s="35"/>
    </row>
    <row r="460" spans="1:11" ht="13.5" thickBot="1">
      <c r="A460" s="463"/>
      <c r="B460" s="463"/>
      <c r="C460" s="464"/>
      <c r="D460" s="463"/>
      <c r="E460" s="463"/>
      <c r="F460" s="463"/>
      <c r="G460" s="35"/>
      <c r="H460" s="35"/>
      <c r="I460" s="35"/>
      <c r="J460" s="35"/>
      <c r="K460" s="35"/>
    </row>
    <row r="461" spans="1:11">
      <c r="A461" s="36" t="s">
        <v>5</v>
      </c>
      <c r="B461" s="37" t="s">
        <v>6</v>
      </c>
      <c r="C461" s="543" t="s">
        <v>7</v>
      </c>
      <c r="D461" s="544"/>
      <c r="E461" s="545"/>
      <c r="F461" s="546" t="s">
        <v>8</v>
      </c>
      <c r="G461" s="35"/>
      <c r="H461" s="35"/>
      <c r="I461" s="35"/>
      <c r="J461" s="35"/>
      <c r="K461" s="35"/>
    </row>
    <row r="462" spans="1:11" ht="13.5" thickBot="1">
      <c r="A462" s="38"/>
      <c r="B462" s="39"/>
      <c r="C462" s="4" t="s">
        <v>9</v>
      </c>
      <c r="D462" s="5" t="s">
        <v>10</v>
      </c>
      <c r="E462" s="5" t="s">
        <v>11</v>
      </c>
      <c r="F462" s="547"/>
      <c r="G462" s="35"/>
      <c r="H462" s="35"/>
      <c r="I462" s="35"/>
      <c r="J462" s="35"/>
      <c r="K462" s="35"/>
    </row>
    <row r="463" spans="1:11" ht="15">
      <c r="A463" s="40">
        <v>10</v>
      </c>
      <c r="B463" s="41" t="s">
        <v>49</v>
      </c>
      <c r="C463" s="42"/>
      <c r="D463" s="43"/>
      <c r="E463" s="44"/>
      <c r="F463" s="45">
        <f>+F465+F475+F483+F487+F489+F495+F500+F504+F508+F511+F516+F520</f>
        <v>213000000</v>
      </c>
      <c r="G463" s="35"/>
      <c r="H463" s="35"/>
      <c r="I463" s="35"/>
      <c r="J463" s="35"/>
      <c r="K463" s="35"/>
    </row>
    <row r="464" spans="1:11" ht="15">
      <c r="A464" s="46"/>
      <c r="B464" s="47" t="s">
        <v>50</v>
      </c>
      <c r="C464" s="48"/>
      <c r="D464" s="49"/>
      <c r="E464" s="50"/>
      <c r="F464" s="51"/>
      <c r="G464" s="35"/>
      <c r="H464" s="35"/>
      <c r="I464" s="35"/>
      <c r="J464" s="35"/>
      <c r="K464" s="35"/>
    </row>
    <row r="465" spans="1:11">
      <c r="A465" s="15"/>
      <c r="B465" s="21" t="s">
        <v>51</v>
      </c>
      <c r="C465" s="11"/>
      <c r="D465" s="12"/>
      <c r="E465" s="13"/>
      <c r="F465" s="52">
        <f>SUM(F466:F473)</f>
        <v>10350000</v>
      </c>
      <c r="G465" s="35"/>
      <c r="H465" s="35"/>
      <c r="I465" s="35"/>
      <c r="J465" s="35"/>
      <c r="K465" s="35"/>
    </row>
    <row r="466" spans="1:11">
      <c r="A466" s="15"/>
      <c r="B466" s="16" t="s">
        <v>52</v>
      </c>
      <c r="C466" s="17">
        <v>1</v>
      </c>
      <c r="D466" s="18" t="s">
        <v>53</v>
      </c>
      <c r="E466" s="19">
        <v>1250000</v>
      </c>
      <c r="F466" s="20">
        <f>SUM(E466*C466)</f>
        <v>1250000</v>
      </c>
      <c r="G466" s="35"/>
      <c r="H466" s="35"/>
      <c r="I466" s="35"/>
      <c r="J466" s="35"/>
      <c r="K466" s="35"/>
    </row>
    <row r="467" spans="1:11">
      <c r="A467" s="15"/>
      <c r="B467" s="16" t="s">
        <v>54</v>
      </c>
      <c r="C467" s="17">
        <v>1</v>
      </c>
      <c r="D467" s="18" t="s">
        <v>53</v>
      </c>
      <c r="E467" s="19">
        <v>1000000</v>
      </c>
      <c r="F467" s="20">
        <f>SUM(E467*C467)</f>
        <v>1000000</v>
      </c>
      <c r="G467" s="35"/>
      <c r="H467" s="35"/>
      <c r="I467" s="35"/>
      <c r="J467" s="35"/>
      <c r="K467" s="35"/>
    </row>
    <row r="468" spans="1:11">
      <c r="A468" s="15"/>
      <c r="B468" s="16" t="s">
        <v>55</v>
      </c>
      <c r="C468" s="17">
        <v>1</v>
      </c>
      <c r="D468" s="18" t="s">
        <v>53</v>
      </c>
      <c r="E468" s="19">
        <v>900000</v>
      </c>
      <c r="F468" s="20">
        <f>SUM(E468*C468)</f>
        <v>900000</v>
      </c>
      <c r="G468" s="35"/>
      <c r="H468" s="35"/>
      <c r="I468" s="35"/>
      <c r="J468" s="35"/>
      <c r="K468" s="35"/>
    </row>
    <row r="469" spans="1:11">
      <c r="A469" s="15"/>
      <c r="B469" s="16" t="s">
        <v>56</v>
      </c>
      <c r="C469" s="17">
        <v>1</v>
      </c>
      <c r="D469" s="18" t="s">
        <v>53</v>
      </c>
      <c r="E469" s="19">
        <v>800000</v>
      </c>
      <c r="F469" s="20">
        <f>SUM(E469*C469)</f>
        <v>800000</v>
      </c>
      <c r="G469" s="35"/>
      <c r="H469" s="35"/>
      <c r="I469" s="35"/>
      <c r="J469" s="35"/>
      <c r="K469" s="35"/>
    </row>
    <row r="470" spans="1:11">
      <c r="A470" s="15"/>
      <c r="B470" s="16" t="s">
        <v>21</v>
      </c>
      <c r="C470" s="17" t="s">
        <v>3</v>
      </c>
      <c r="D470" s="18" t="s">
        <v>3</v>
      </c>
      <c r="E470" s="19" t="s">
        <v>3</v>
      </c>
      <c r="F470" s="20" t="s">
        <v>3</v>
      </c>
      <c r="G470" s="35"/>
      <c r="H470" s="35"/>
      <c r="I470" s="35"/>
      <c r="J470" s="35"/>
      <c r="K470" s="35"/>
    </row>
    <row r="471" spans="1:11">
      <c r="A471" s="15"/>
      <c r="B471" s="16" t="s">
        <v>57</v>
      </c>
      <c r="C471" s="17">
        <v>1</v>
      </c>
      <c r="D471" s="18" t="s">
        <v>53</v>
      </c>
      <c r="E471" s="19">
        <v>700000</v>
      </c>
      <c r="F471" s="20">
        <f>SUM(E471*C471)</f>
        <v>700000</v>
      </c>
      <c r="G471" s="35"/>
      <c r="H471" s="35"/>
      <c r="I471" s="35"/>
      <c r="J471" s="35"/>
      <c r="K471" s="35"/>
    </row>
    <row r="472" spans="1:11">
      <c r="A472" s="15"/>
      <c r="B472" s="16" t="s">
        <v>58</v>
      </c>
      <c r="C472" s="17">
        <v>7</v>
      </c>
      <c r="D472" s="18" t="s">
        <v>53</v>
      </c>
      <c r="E472" s="19">
        <v>600000</v>
      </c>
      <c r="F472" s="20">
        <f>SUM(E472*C472)</f>
        <v>4200000</v>
      </c>
      <c r="G472" s="35"/>
      <c r="H472" s="35"/>
      <c r="I472" s="35"/>
      <c r="J472" s="35"/>
      <c r="K472" s="35"/>
    </row>
    <row r="473" spans="1:11">
      <c r="A473" s="15"/>
      <c r="B473" s="16" t="s">
        <v>59</v>
      </c>
      <c r="C473" s="17">
        <v>3</v>
      </c>
      <c r="D473" s="18" t="s">
        <v>53</v>
      </c>
      <c r="E473" s="19">
        <v>500000</v>
      </c>
      <c r="F473" s="20">
        <f>SUM(E473*C473)</f>
        <v>1500000</v>
      </c>
      <c r="G473" s="35"/>
      <c r="H473" s="35"/>
      <c r="I473" s="35"/>
      <c r="J473" s="35"/>
      <c r="K473" s="35"/>
    </row>
    <row r="474" spans="1:11">
      <c r="A474" s="15"/>
      <c r="B474" s="16"/>
      <c r="C474" s="17"/>
      <c r="D474" s="18"/>
      <c r="E474" s="19"/>
      <c r="F474" s="20"/>
      <c r="G474" s="35"/>
      <c r="H474" s="35"/>
      <c r="I474" s="35"/>
      <c r="J474" s="35"/>
      <c r="K474" s="35"/>
    </row>
    <row r="475" spans="1:11">
      <c r="A475" s="15"/>
      <c r="B475" s="21" t="s">
        <v>60</v>
      </c>
      <c r="C475" s="11"/>
      <c r="D475" s="12"/>
      <c r="E475" s="13"/>
      <c r="F475" s="14">
        <f>SUM(F477:F481)</f>
        <v>6630000</v>
      </c>
      <c r="G475" s="35"/>
      <c r="H475" s="35"/>
      <c r="I475" s="35"/>
      <c r="J475" s="35"/>
      <c r="K475" s="35"/>
    </row>
    <row r="476" spans="1:11">
      <c r="A476" s="15"/>
      <c r="B476" s="21" t="s">
        <v>3</v>
      </c>
      <c r="C476" s="11"/>
      <c r="D476" s="12"/>
      <c r="E476" s="13"/>
      <c r="F476" s="30"/>
      <c r="G476" s="35"/>
      <c r="H476" s="35"/>
      <c r="I476" s="35"/>
      <c r="J476" s="35"/>
      <c r="K476" s="35"/>
    </row>
    <row r="477" spans="1:11">
      <c r="A477" s="15"/>
      <c r="B477" s="16" t="s">
        <v>61</v>
      </c>
      <c r="C477" s="17">
        <v>2</v>
      </c>
      <c r="D477" s="18" t="s">
        <v>53</v>
      </c>
      <c r="E477" s="19">
        <v>315000</v>
      </c>
      <c r="F477" s="20">
        <f>SUM(E477*C477)</f>
        <v>630000</v>
      </c>
      <c r="G477" s="35"/>
      <c r="H477" s="35"/>
      <c r="I477" s="35"/>
      <c r="J477" s="35"/>
      <c r="K477" s="35"/>
    </row>
    <row r="478" spans="1:11">
      <c r="A478" s="15"/>
      <c r="B478" s="16" t="s">
        <v>62</v>
      </c>
      <c r="C478" s="17">
        <v>4</v>
      </c>
      <c r="D478" s="18" t="s">
        <v>53</v>
      </c>
      <c r="E478" s="19">
        <v>250000</v>
      </c>
      <c r="F478" s="20">
        <f>SUM(E478*C478)</f>
        <v>1000000</v>
      </c>
      <c r="G478" s="35"/>
      <c r="H478" s="35"/>
      <c r="I478" s="35"/>
      <c r="J478" s="35"/>
      <c r="K478" s="35"/>
    </row>
    <row r="479" spans="1:11">
      <c r="A479" s="15"/>
      <c r="B479" s="16" t="s">
        <v>63</v>
      </c>
      <c r="C479" s="17">
        <v>2</v>
      </c>
      <c r="D479" s="18" t="s">
        <v>53</v>
      </c>
      <c r="E479" s="19">
        <v>200000</v>
      </c>
      <c r="F479" s="20">
        <f>SUM(E479*C479)</f>
        <v>400000</v>
      </c>
      <c r="G479" s="35"/>
      <c r="H479" s="35"/>
      <c r="I479" s="35"/>
      <c r="J479" s="35"/>
      <c r="K479" s="35"/>
    </row>
    <row r="480" spans="1:11">
      <c r="A480" s="15"/>
      <c r="B480" s="16" t="s">
        <v>64</v>
      </c>
      <c r="C480" s="17">
        <v>22</v>
      </c>
      <c r="D480" s="18" t="s">
        <v>53</v>
      </c>
      <c r="E480" s="19">
        <v>175000</v>
      </c>
      <c r="F480" s="20">
        <f>SUM(E480*C480)</f>
        <v>3850000</v>
      </c>
      <c r="G480" s="35"/>
      <c r="H480" s="35"/>
      <c r="I480" s="35"/>
      <c r="J480" s="35"/>
      <c r="K480" s="35"/>
    </row>
    <row r="481" spans="1:11">
      <c r="A481" s="15"/>
      <c r="B481" s="16" t="s">
        <v>65</v>
      </c>
      <c r="C481" s="17">
        <v>6</v>
      </c>
      <c r="D481" s="18" t="s">
        <v>53</v>
      </c>
      <c r="E481" s="19">
        <v>125000</v>
      </c>
      <c r="F481" s="20">
        <f>SUM(E481*C481)</f>
        <v>750000</v>
      </c>
      <c r="G481" s="35"/>
      <c r="H481" s="35"/>
      <c r="I481" s="35"/>
      <c r="J481" s="35"/>
      <c r="K481" s="35"/>
    </row>
    <row r="482" spans="1:11">
      <c r="A482" s="15"/>
      <c r="B482" s="16"/>
      <c r="C482" s="17"/>
      <c r="D482" s="18"/>
      <c r="E482" s="19"/>
      <c r="F482" s="20"/>
      <c r="G482" s="35"/>
      <c r="H482" s="35"/>
      <c r="I482" s="35"/>
      <c r="J482" s="35"/>
      <c r="K482" s="35"/>
    </row>
    <row r="483" spans="1:11">
      <c r="A483" s="15"/>
      <c r="B483" s="53" t="s">
        <v>66</v>
      </c>
      <c r="C483" s="54"/>
      <c r="D483" s="55"/>
      <c r="E483" s="56"/>
      <c r="F483" s="57">
        <f>SUM(F484:F485)</f>
        <v>7000000</v>
      </c>
      <c r="G483" s="35"/>
      <c r="H483" s="35"/>
      <c r="I483" s="35"/>
      <c r="J483" s="35"/>
      <c r="K483" s="35"/>
    </row>
    <row r="484" spans="1:11">
      <c r="A484" s="15"/>
      <c r="B484" s="16" t="s">
        <v>67</v>
      </c>
      <c r="C484" s="17">
        <v>2</v>
      </c>
      <c r="D484" s="18" t="s">
        <v>53</v>
      </c>
      <c r="E484" s="19">
        <v>1500000</v>
      </c>
      <c r="F484" s="20">
        <f>SUM(E484*C484)</f>
        <v>3000000</v>
      </c>
      <c r="G484" s="35"/>
      <c r="H484" s="35"/>
      <c r="I484" s="35"/>
      <c r="J484" s="35"/>
      <c r="K484" s="35"/>
    </row>
    <row r="485" spans="1:11">
      <c r="A485" s="15"/>
      <c r="B485" s="16" t="s">
        <v>68</v>
      </c>
      <c r="C485" s="17">
        <v>2</v>
      </c>
      <c r="D485" s="18" t="s">
        <v>53</v>
      </c>
      <c r="E485" s="19">
        <v>2000000</v>
      </c>
      <c r="F485" s="20">
        <f>SUM(E485*C485)</f>
        <v>4000000</v>
      </c>
      <c r="G485" s="35"/>
      <c r="H485" s="35"/>
      <c r="I485" s="35"/>
      <c r="J485" s="35"/>
      <c r="K485" s="35"/>
    </row>
    <row r="486" spans="1:11">
      <c r="A486" s="15"/>
      <c r="B486" s="16"/>
      <c r="C486" s="17"/>
      <c r="D486" s="18"/>
      <c r="E486" s="19"/>
      <c r="F486" s="20"/>
      <c r="G486" s="35"/>
      <c r="H486" s="35"/>
      <c r="I486" s="35"/>
      <c r="J486" s="35"/>
      <c r="K486" s="35"/>
    </row>
    <row r="487" spans="1:11">
      <c r="A487" s="15"/>
      <c r="B487" s="21" t="s">
        <v>69</v>
      </c>
      <c r="C487" s="11">
        <v>1</v>
      </c>
      <c r="D487" s="12" t="s">
        <v>70</v>
      </c>
      <c r="E487" s="13">
        <v>4410000</v>
      </c>
      <c r="F487" s="14">
        <f>SUM(E487)</f>
        <v>4410000</v>
      </c>
      <c r="G487" s="35"/>
      <c r="H487" s="35"/>
      <c r="I487" s="35"/>
      <c r="J487" s="35"/>
      <c r="K487" s="35"/>
    </row>
    <row r="488" spans="1:11">
      <c r="A488" s="15"/>
      <c r="B488" s="16"/>
      <c r="C488" s="17"/>
      <c r="D488" s="18"/>
      <c r="E488" s="19"/>
      <c r="F488" s="20"/>
      <c r="G488" s="35"/>
      <c r="H488" s="35"/>
      <c r="I488" s="35"/>
      <c r="J488" s="35"/>
      <c r="K488" s="35"/>
    </row>
    <row r="489" spans="1:11">
      <c r="A489" s="15"/>
      <c r="B489" s="21" t="s">
        <v>71</v>
      </c>
      <c r="C489" s="11" t="s">
        <v>3</v>
      </c>
      <c r="D489" s="12" t="s">
        <v>3</v>
      </c>
      <c r="E489" s="13" t="s">
        <v>3</v>
      </c>
      <c r="F489" s="14">
        <f>SUM(F490:F493)</f>
        <v>6750000</v>
      </c>
      <c r="G489" s="35"/>
      <c r="H489" s="35"/>
      <c r="I489" s="35"/>
      <c r="J489" s="35"/>
      <c r="K489" s="35"/>
    </row>
    <row r="490" spans="1:11">
      <c r="A490" s="15"/>
      <c r="B490" s="22" t="s">
        <v>72</v>
      </c>
      <c r="C490" s="23">
        <v>75</v>
      </c>
      <c r="D490" s="18" t="s">
        <v>34</v>
      </c>
      <c r="E490" s="24">
        <v>75000</v>
      </c>
      <c r="F490" s="20">
        <f>SUM(E490*C490)</f>
        <v>5625000</v>
      </c>
      <c r="G490" s="35"/>
      <c r="H490" s="35"/>
      <c r="I490" s="35"/>
      <c r="J490" s="35"/>
      <c r="K490" s="35"/>
    </row>
    <row r="491" spans="1:11">
      <c r="A491" s="15"/>
      <c r="B491" s="22" t="s">
        <v>73</v>
      </c>
      <c r="C491" s="23">
        <v>75</v>
      </c>
      <c r="D491" s="18" t="s">
        <v>34</v>
      </c>
      <c r="E491" s="24">
        <v>10000</v>
      </c>
      <c r="F491" s="20">
        <f>SUM(E491*C491)</f>
        <v>750000</v>
      </c>
      <c r="G491" s="35"/>
      <c r="H491" s="35"/>
      <c r="I491" s="35"/>
      <c r="J491" s="35"/>
      <c r="K491" s="35"/>
    </row>
    <row r="492" spans="1:11">
      <c r="A492" s="15"/>
      <c r="B492" s="22" t="s">
        <v>74</v>
      </c>
      <c r="C492" s="23">
        <v>75</v>
      </c>
      <c r="D492" s="18" t="s">
        <v>34</v>
      </c>
      <c r="E492" s="24">
        <v>3000</v>
      </c>
      <c r="F492" s="20">
        <f>SUM(E492*C492)</f>
        <v>225000</v>
      </c>
      <c r="G492" s="35"/>
      <c r="H492" s="35"/>
      <c r="I492" s="35"/>
      <c r="J492" s="35"/>
      <c r="K492" s="35"/>
    </row>
    <row r="493" spans="1:11">
      <c r="A493" s="15"/>
      <c r="B493" s="22" t="s">
        <v>75</v>
      </c>
      <c r="C493" s="23">
        <v>75</v>
      </c>
      <c r="D493" s="18" t="s">
        <v>34</v>
      </c>
      <c r="E493" s="24">
        <v>2000</v>
      </c>
      <c r="F493" s="20">
        <f>SUM(E493*C493)</f>
        <v>150000</v>
      </c>
      <c r="G493" s="35"/>
      <c r="H493" s="35"/>
      <c r="I493" s="35"/>
      <c r="J493" s="35"/>
      <c r="K493" s="35"/>
    </row>
    <row r="494" spans="1:11">
      <c r="A494" s="15"/>
      <c r="B494" s="16"/>
      <c r="C494" s="17"/>
      <c r="D494" s="18"/>
      <c r="E494" s="19"/>
      <c r="F494" s="20"/>
      <c r="G494" s="35"/>
      <c r="H494" s="35"/>
      <c r="I494" s="35"/>
      <c r="J494" s="35"/>
      <c r="K494" s="35"/>
    </row>
    <row r="495" spans="1:11">
      <c r="A495" s="15"/>
      <c r="B495" s="21" t="s">
        <v>76</v>
      </c>
      <c r="C495" s="11" t="s">
        <v>3</v>
      </c>
      <c r="D495" s="12" t="s">
        <v>3</v>
      </c>
      <c r="E495" s="13" t="s">
        <v>3</v>
      </c>
      <c r="F495" s="14">
        <f>SUM(F498:F498)</f>
        <v>67500000</v>
      </c>
      <c r="G495" s="35"/>
      <c r="H495" s="35"/>
      <c r="I495" s="35"/>
      <c r="J495" s="35"/>
      <c r="K495" s="35"/>
    </row>
    <row r="496" spans="1:11">
      <c r="A496" s="15"/>
      <c r="B496" s="58" t="s">
        <v>49</v>
      </c>
      <c r="C496" s="23"/>
      <c r="D496" s="18"/>
      <c r="E496" s="24"/>
      <c r="F496" s="25"/>
      <c r="G496" s="35"/>
      <c r="H496" s="35"/>
      <c r="I496" s="35"/>
      <c r="J496" s="35"/>
      <c r="K496" s="35"/>
    </row>
    <row r="497" spans="1:11">
      <c r="A497" s="15"/>
      <c r="B497" s="58" t="s">
        <v>50</v>
      </c>
      <c r="C497" s="23"/>
      <c r="D497" s="18"/>
      <c r="E497" s="24"/>
      <c r="F497" s="25"/>
      <c r="G497" s="35"/>
      <c r="H497" s="35"/>
      <c r="I497" s="35"/>
      <c r="J497" s="35"/>
      <c r="K497" s="35"/>
    </row>
    <row r="498" spans="1:11">
      <c r="A498" s="15"/>
      <c r="B498" s="22" t="s">
        <v>77</v>
      </c>
      <c r="C498" s="23">
        <v>150</v>
      </c>
      <c r="D498" s="18" t="s">
        <v>78</v>
      </c>
      <c r="E498" s="24">
        <v>450000</v>
      </c>
      <c r="F498" s="20">
        <f>SUM(E498*C498)</f>
        <v>67500000</v>
      </c>
      <c r="G498" s="35"/>
      <c r="H498" s="35"/>
      <c r="I498" s="35"/>
      <c r="J498" s="35"/>
      <c r="K498" s="35"/>
    </row>
    <row r="499" spans="1:11">
      <c r="A499" s="15"/>
      <c r="B499" s="22"/>
      <c r="C499" s="23"/>
      <c r="D499" s="18"/>
      <c r="E499" s="24"/>
      <c r="F499" s="25"/>
      <c r="G499" s="35"/>
      <c r="H499" s="35"/>
      <c r="I499" s="35"/>
      <c r="J499" s="35"/>
      <c r="K499" s="35"/>
    </row>
    <row r="500" spans="1:11">
      <c r="A500" s="15"/>
      <c r="B500" s="21" t="s">
        <v>79</v>
      </c>
      <c r="C500" s="11" t="s">
        <v>3</v>
      </c>
      <c r="D500" s="12" t="s">
        <v>3</v>
      </c>
      <c r="E500" s="13" t="s">
        <v>3</v>
      </c>
      <c r="F500" s="14">
        <f>SUM(F501:F502)</f>
        <v>1000000</v>
      </c>
      <c r="G500" s="35"/>
      <c r="H500" s="35"/>
      <c r="I500" s="35"/>
      <c r="J500" s="35"/>
      <c r="K500" s="35"/>
    </row>
    <row r="501" spans="1:11">
      <c r="A501" s="26"/>
      <c r="B501" s="22" t="s">
        <v>80</v>
      </c>
      <c r="C501" s="23">
        <v>2</v>
      </c>
      <c r="D501" s="18" t="s">
        <v>81</v>
      </c>
      <c r="E501" s="24">
        <v>250000</v>
      </c>
      <c r="F501" s="27">
        <f>+E501*C501</f>
        <v>500000</v>
      </c>
    </row>
    <row r="502" spans="1:11">
      <c r="A502" s="26"/>
      <c r="B502" s="22" t="s">
        <v>82</v>
      </c>
      <c r="C502" s="23" t="s">
        <v>83</v>
      </c>
      <c r="D502" s="18" t="s">
        <v>83</v>
      </c>
      <c r="E502" s="24">
        <v>500000</v>
      </c>
      <c r="F502" s="27">
        <f>+E502</f>
        <v>500000</v>
      </c>
    </row>
    <row r="503" spans="1:11">
      <c r="A503" s="26"/>
      <c r="B503" s="22"/>
      <c r="C503" s="23"/>
      <c r="D503" s="18"/>
      <c r="E503" s="24"/>
      <c r="F503" s="27"/>
    </row>
    <row r="504" spans="1:11">
      <c r="A504" s="26"/>
      <c r="B504" s="21" t="s">
        <v>84</v>
      </c>
      <c r="C504" s="11" t="s">
        <v>3</v>
      </c>
      <c r="D504" s="12" t="s">
        <v>3</v>
      </c>
      <c r="E504" s="13" t="s">
        <v>3</v>
      </c>
      <c r="F504" s="14">
        <f>SUM(F505:F506)</f>
        <v>1125000</v>
      </c>
      <c r="G504" s="35"/>
      <c r="H504" s="35"/>
      <c r="I504" s="35"/>
      <c r="J504" s="35"/>
      <c r="K504" s="35"/>
    </row>
    <row r="505" spans="1:11">
      <c r="A505" s="26"/>
      <c r="B505" s="22" t="s">
        <v>85</v>
      </c>
      <c r="C505" s="23">
        <v>75</v>
      </c>
      <c r="D505" s="18" t="s">
        <v>86</v>
      </c>
      <c r="E505" s="24">
        <v>10000</v>
      </c>
      <c r="F505" s="20">
        <f>SUM(E505*C505)</f>
        <v>750000</v>
      </c>
      <c r="G505" s="35"/>
      <c r="H505" s="35"/>
      <c r="I505" s="35"/>
      <c r="J505" s="35"/>
      <c r="K505" s="35"/>
    </row>
    <row r="506" spans="1:11">
      <c r="A506" s="26"/>
      <c r="B506" s="22" t="s">
        <v>87</v>
      </c>
      <c r="C506" s="23">
        <v>75</v>
      </c>
      <c r="D506" s="18" t="s">
        <v>86</v>
      </c>
      <c r="E506" s="24">
        <v>5000</v>
      </c>
      <c r="F506" s="59">
        <f>SUM(E506*C506)</f>
        <v>375000</v>
      </c>
      <c r="G506" s="35"/>
      <c r="H506" s="35"/>
      <c r="I506" s="35"/>
      <c r="J506" s="35"/>
      <c r="K506" s="35"/>
    </row>
    <row r="507" spans="1:11">
      <c r="A507" s="26"/>
      <c r="B507" s="22"/>
      <c r="C507" s="23"/>
      <c r="D507" s="18"/>
      <c r="E507" s="24"/>
      <c r="F507" s="59"/>
      <c r="G507" s="35"/>
      <c r="H507" s="35"/>
      <c r="I507" s="35"/>
      <c r="J507" s="35"/>
      <c r="K507" s="35"/>
    </row>
    <row r="508" spans="1:11">
      <c r="A508" s="15"/>
      <c r="B508" s="21" t="s">
        <v>88</v>
      </c>
      <c r="C508" s="11"/>
      <c r="D508" s="12"/>
      <c r="E508" s="13"/>
      <c r="F508" s="52">
        <f>SUM(F509:F509)</f>
        <v>2985000</v>
      </c>
      <c r="G508" s="35"/>
      <c r="H508" s="35"/>
      <c r="I508" s="35"/>
      <c r="J508" s="35"/>
      <c r="K508" s="35"/>
    </row>
    <row r="509" spans="1:11">
      <c r="A509" s="15"/>
      <c r="B509" s="16" t="s">
        <v>89</v>
      </c>
      <c r="C509" s="17">
        <v>1</v>
      </c>
      <c r="D509" s="28" t="s">
        <v>37</v>
      </c>
      <c r="E509" s="19">
        <v>2985000</v>
      </c>
      <c r="F509" s="59">
        <f>+E509*C509</f>
        <v>2985000</v>
      </c>
      <c r="G509" s="35"/>
      <c r="H509" s="35"/>
      <c r="I509" s="35"/>
      <c r="J509" s="35"/>
      <c r="K509" s="35"/>
    </row>
    <row r="510" spans="1:11">
      <c r="A510" s="15"/>
      <c r="B510" s="16"/>
      <c r="C510" s="17"/>
      <c r="D510" s="32"/>
      <c r="E510" s="19"/>
      <c r="F510" s="59"/>
      <c r="G510" s="35"/>
      <c r="H510" s="35"/>
      <c r="I510" s="35"/>
      <c r="J510" s="35"/>
      <c r="K510" s="35"/>
    </row>
    <row r="511" spans="1:11">
      <c r="A511" s="15"/>
      <c r="B511" s="21" t="s">
        <v>90</v>
      </c>
      <c r="C511" s="11" t="s">
        <v>3</v>
      </c>
      <c r="D511" s="12" t="s">
        <v>3</v>
      </c>
      <c r="E511" s="13" t="s">
        <v>3</v>
      </c>
      <c r="F511" s="60">
        <f>SUM(F512:F513)</f>
        <v>17250000</v>
      </c>
      <c r="G511" s="35"/>
      <c r="H511" s="35"/>
      <c r="I511" s="35"/>
      <c r="J511" s="35"/>
      <c r="K511" s="35"/>
    </row>
    <row r="512" spans="1:11">
      <c r="A512" s="26"/>
      <c r="B512" s="22" t="s">
        <v>91</v>
      </c>
      <c r="C512" s="23">
        <v>15</v>
      </c>
      <c r="D512" s="18" t="s">
        <v>92</v>
      </c>
      <c r="E512" s="24">
        <v>150000</v>
      </c>
      <c r="F512" s="61">
        <f>SUM(E512*C512)</f>
        <v>2250000</v>
      </c>
      <c r="G512" s="35"/>
      <c r="H512" s="35"/>
      <c r="I512" s="35"/>
      <c r="J512" s="35"/>
      <c r="K512" s="35"/>
    </row>
    <row r="513" spans="1:11">
      <c r="A513" s="62" t="s">
        <v>3</v>
      </c>
      <c r="B513" s="22" t="s">
        <v>93</v>
      </c>
      <c r="C513" s="23">
        <v>75</v>
      </c>
      <c r="D513" s="18" t="s">
        <v>92</v>
      </c>
      <c r="E513" s="63">
        <v>200000</v>
      </c>
      <c r="F513" s="61">
        <f>SUM(E513*C513)</f>
        <v>15000000</v>
      </c>
      <c r="G513" s="35"/>
      <c r="H513" s="35"/>
      <c r="I513" s="35"/>
      <c r="J513" s="35"/>
      <c r="K513" s="35"/>
    </row>
    <row r="514" spans="1:11">
      <c r="A514" s="64"/>
      <c r="B514" s="22"/>
      <c r="C514" s="23"/>
      <c r="D514" s="18"/>
      <c r="E514" s="63"/>
      <c r="F514" s="61"/>
      <c r="G514" s="35"/>
      <c r="H514" s="35"/>
      <c r="I514" s="35"/>
      <c r="J514" s="35"/>
      <c r="K514" s="35"/>
    </row>
    <row r="515" spans="1:11">
      <c r="A515" s="64"/>
      <c r="B515" s="21" t="s">
        <v>94</v>
      </c>
      <c r="C515" s="11" t="s">
        <v>37</v>
      </c>
      <c r="D515" s="29" t="s">
        <v>37</v>
      </c>
      <c r="E515" s="13"/>
      <c r="F515" s="52">
        <f>SUM(E515)</f>
        <v>0</v>
      </c>
      <c r="G515" s="35"/>
      <c r="H515" s="35"/>
      <c r="I515" s="35"/>
      <c r="J515" s="35"/>
      <c r="K515" s="35"/>
    </row>
    <row r="516" spans="1:11">
      <c r="A516" s="64"/>
      <c r="B516" s="65" t="s">
        <v>95</v>
      </c>
      <c r="C516" s="11"/>
      <c r="D516" s="29"/>
      <c r="E516" s="13"/>
      <c r="F516" s="66">
        <v>18000000</v>
      </c>
      <c r="G516" s="35"/>
      <c r="H516" s="35"/>
      <c r="I516" s="35"/>
      <c r="J516" s="35"/>
      <c r="K516" s="35"/>
    </row>
    <row r="517" spans="1:11">
      <c r="A517" s="67"/>
      <c r="B517" s="65" t="s">
        <v>50</v>
      </c>
      <c r="C517" s="11"/>
      <c r="D517" s="12"/>
      <c r="E517" s="13"/>
      <c r="F517" s="60" t="s">
        <v>3</v>
      </c>
      <c r="G517" s="35"/>
      <c r="H517" s="35"/>
      <c r="I517" s="35"/>
      <c r="J517" s="35"/>
      <c r="K517" s="35"/>
    </row>
    <row r="518" spans="1:11">
      <c r="A518" s="68"/>
      <c r="B518" s="22"/>
      <c r="C518" s="23"/>
      <c r="D518" s="18"/>
      <c r="E518" s="24"/>
      <c r="F518" s="69"/>
      <c r="G518" s="35"/>
      <c r="H518" s="35"/>
      <c r="I518" s="35"/>
      <c r="J518" s="35"/>
      <c r="K518" s="35"/>
    </row>
    <row r="519" spans="1:11">
      <c r="A519" s="68"/>
      <c r="B519" s="21" t="s">
        <v>96</v>
      </c>
      <c r="C519" s="11" t="s">
        <v>37</v>
      </c>
      <c r="D519" s="29" t="s">
        <v>37</v>
      </c>
      <c r="E519" s="13"/>
      <c r="F519" s="52">
        <f>SUM(E519)</f>
        <v>0</v>
      </c>
      <c r="G519" s="35"/>
      <c r="H519" s="35"/>
      <c r="I519" s="35"/>
      <c r="J519" s="35"/>
      <c r="K519" s="35"/>
    </row>
    <row r="520" spans="1:11">
      <c r="A520" s="68"/>
      <c r="B520" s="65" t="s">
        <v>97</v>
      </c>
      <c r="C520" s="11"/>
      <c r="D520" s="29"/>
      <c r="E520" s="13"/>
      <c r="F520" s="66">
        <v>70000000</v>
      </c>
      <c r="G520" s="35"/>
      <c r="H520" s="35"/>
      <c r="I520" s="35"/>
      <c r="J520" s="35"/>
      <c r="K520" s="35"/>
    </row>
    <row r="521" spans="1:11" ht="13.5" thickBot="1">
      <c r="A521" s="3"/>
      <c r="B521" s="70"/>
      <c r="C521" s="71"/>
      <c r="D521" s="72"/>
      <c r="E521" s="73"/>
      <c r="F521" s="74" t="s">
        <v>3</v>
      </c>
      <c r="G521" s="35"/>
      <c r="H521" s="35"/>
      <c r="I521" s="35"/>
      <c r="J521" s="35"/>
      <c r="K521" s="35"/>
    </row>
    <row r="522" spans="1:11">
      <c r="A522" s="35"/>
      <c r="B522" s="35"/>
      <c r="C522" s="75"/>
      <c r="D522" s="35"/>
      <c r="E522" s="76"/>
      <c r="F522" s="76"/>
      <c r="G522" s="35"/>
      <c r="H522" s="35"/>
      <c r="I522" s="35"/>
      <c r="J522" s="35"/>
      <c r="K522" s="35"/>
    </row>
    <row r="523" spans="1:11">
      <c r="A523" s="35"/>
      <c r="B523" s="35"/>
      <c r="C523" s="75"/>
      <c r="D523" s="35"/>
      <c r="E523" s="76"/>
      <c r="F523" s="76"/>
      <c r="G523" s="35"/>
      <c r="H523" s="35"/>
      <c r="I523" s="35"/>
      <c r="J523" s="35"/>
      <c r="K523" s="35"/>
    </row>
    <row r="524" spans="1:11">
      <c r="A524" s="35"/>
      <c r="B524" s="35"/>
      <c r="C524" s="75"/>
      <c r="D524" s="35"/>
      <c r="E524" s="76"/>
      <c r="F524" s="76"/>
      <c r="G524" s="35"/>
      <c r="H524" s="35"/>
      <c r="I524" s="35"/>
      <c r="J524" s="35"/>
      <c r="K524" s="35"/>
    </row>
    <row r="525" spans="1:11">
      <c r="A525" s="35"/>
      <c r="B525" s="35"/>
      <c r="C525" s="75"/>
      <c r="D525" s="35"/>
      <c r="E525" s="76"/>
      <c r="F525" s="76"/>
      <c r="G525" s="35"/>
      <c r="H525" s="35"/>
      <c r="I525" s="35"/>
      <c r="J525" s="35"/>
      <c r="K525" s="35"/>
    </row>
    <row r="526" spans="1:11">
      <c r="A526" s="35"/>
      <c r="B526" s="35"/>
      <c r="C526" s="75"/>
      <c r="D526" s="35"/>
      <c r="E526" s="76"/>
      <c r="F526" s="76"/>
      <c r="G526" s="35"/>
      <c r="H526" s="35"/>
      <c r="I526" s="35"/>
      <c r="J526" s="35"/>
      <c r="K526" s="35"/>
    </row>
    <row r="527" spans="1:11">
      <c r="A527" s="35"/>
      <c r="B527" s="35"/>
      <c r="C527" s="75"/>
      <c r="D527" s="35"/>
      <c r="E527" s="76"/>
      <c r="F527" s="76"/>
      <c r="G527" s="35"/>
      <c r="H527" s="35"/>
      <c r="I527" s="35"/>
      <c r="J527" s="35"/>
      <c r="K527" s="35"/>
    </row>
    <row r="528" spans="1:11">
      <c r="A528" s="35"/>
      <c r="B528" s="35"/>
      <c r="C528" s="75"/>
      <c r="D528" s="35"/>
      <c r="E528" s="76"/>
      <c r="F528" s="76"/>
      <c r="G528" s="35"/>
      <c r="H528" s="35"/>
      <c r="I528" s="35"/>
      <c r="J528" s="35"/>
      <c r="K528" s="35"/>
    </row>
    <row r="529" spans="1:11">
      <c r="A529" s="35"/>
      <c r="B529" s="35"/>
      <c r="C529" s="75"/>
      <c r="D529" s="35"/>
      <c r="E529" s="76"/>
      <c r="F529" s="76"/>
      <c r="G529" s="35"/>
      <c r="H529" s="35"/>
      <c r="I529" s="35"/>
      <c r="J529" s="35"/>
      <c r="K529" s="35"/>
    </row>
    <row r="530" spans="1:11">
      <c r="A530" s="35"/>
      <c r="B530" s="35"/>
      <c r="C530" s="75"/>
      <c r="D530" s="35"/>
      <c r="E530" s="76"/>
      <c r="F530" s="76"/>
      <c r="G530" s="35"/>
      <c r="H530" s="35"/>
      <c r="I530" s="35"/>
      <c r="J530" s="35"/>
      <c r="K530" s="35"/>
    </row>
    <row r="531" spans="1:11" s="181" customFormat="1" ht="13.5" thickBot="1">
      <c r="A531" s="463"/>
      <c r="B531" s="463"/>
      <c r="C531" s="464"/>
      <c r="D531" s="463"/>
      <c r="E531" s="463"/>
      <c r="F531" s="463"/>
      <c r="G531" s="180"/>
      <c r="H531" s="180"/>
      <c r="I531" s="180"/>
      <c r="J531" s="180"/>
      <c r="K531" s="180"/>
    </row>
    <row r="532" spans="1:11">
      <c r="A532" s="553" t="s">
        <v>5</v>
      </c>
      <c r="B532" s="555" t="s">
        <v>6</v>
      </c>
      <c r="C532" s="543" t="s">
        <v>7</v>
      </c>
      <c r="D532" s="544"/>
      <c r="E532" s="545"/>
      <c r="F532" s="546" t="s">
        <v>8</v>
      </c>
      <c r="G532" s="35"/>
      <c r="H532" s="35"/>
      <c r="I532" s="35"/>
      <c r="J532" s="35"/>
      <c r="K532" s="35"/>
    </row>
    <row r="533" spans="1:11" ht="13.5" thickBot="1">
      <c r="A533" s="554"/>
      <c r="B533" s="556"/>
      <c r="C533" s="4" t="s">
        <v>9</v>
      </c>
      <c r="D533" s="5" t="s">
        <v>10</v>
      </c>
      <c r="E533" s="5" t="s">
        <v>11</v>
      </c>
      <c r="F533" s="547"/>
      <c r="G533" s="35"/>
      <c r="H533" s="35"/>
      <c r="I533" s="35"/>
      <c r="J533" s="35"/>
      <c r="K533" s="35"/>
    </row>
    <row r="534" spans="1:11" ht="15">
      <c r="A534" s="40">
        <v>11</v>
      </c>
      <c r="B534" s="41" t="s">
        <v>279</v>
      </c>
      <c r="C534" s="42"/>
      <c r="D534" s="43"/>
      <c r="E534" s="44"/>
      <c r="F534" s="465">
        <f>+F536+F546+F554+F558+F560+F562+F568+F574+F580+F584+F588+F591</f>
        <v>128000000</v>
      </c>
      <c r="G534" s="35"/>
      <c r="H534" s="35"/>
      <c r="I534" s="35"/>
      <c r="J534" s="35"/>
      <c r="K534" s="35"/>
    </row>
    <row r="535" spans="1:11" ht="15">
      <c r="A535" s="466"/>
      <c r="B535" s="47" t="s">
        <v>280</v>
      </c>
      <c r="C535" s="48"/>
      <c r="D535" s="49"/>
      <c r="E535" s="50"/>
      <c r="F535" s="467"/>
      <c r="G535" s="35"/>
      <c r="H535" s="35"/>
      <c r="I535" s="35"/>
      <c r="J535" s="35"/>
      <c r="K535" s="35"/>
    </row>
    <row r="536" spans="1:11">
      <c r="A536" s="15"/>
      <c r="B536" s="21" t="s">
        <v>51</v>
      </c>
      <c r="C536" s="11"/>
      <c r="D536" s="12"/>
      <c r="E536" s="13"/>
      <c r="F536" s="52">
        <f>SUM(F537:F544)</f>
        <v>12750000</v>
      </c>
      <c r="G536" s="35"/>
      <c r="H536" s="35"/>
      <c r="I536" s="35"/>
      <c r="J536" s="35"/>
      <c r="K536" s="35"/>
    </row>
    <row r="537" spans="1:11">
      <c r="A537" s="15"/>
      <c r="B537" s="16" t="s">
        <v>52</v>
      </c>
      <c r="C537" s="17">
        <v>1</v>
      </c>
      <c r="D537" s="18" t="s">
        <v>53</v>
      </c>
      <c r="E537" s="19">
        <v>1250000</v>
      </c>
      <c r="F537" s="59">
        <f>SUM(E537*C537)</f>
        <v>1250000</v>
      </c>
      <c r="G537" s="35"/>
      <c r="H537" s="35"/>
      <c r="I537" s="35"/>
      <c r="J537" s="35"/>
      <c r="K537" s="35"/>
    </row>
    <row r="538" spans="1:11">
      <c r="A538" s="15"/>
      <c r="B538" s="16" t="s">
        <v>54</v>
      </c>
      <c r="C538" s="17">
        <v>1</v>
      </c>
      <c r="D538" s="18" t="s">
        <v>53</v>
      </c>
      <c r="E538" s="19">
        <v>1000000</v>
      </c>
      <c r="F538" s="59">
        <f>SUM(E538*C538)</f>
        <v>1000000</v>
      </c>
      <c r="G538" s="35"/>
      <c r="H538" s="35"/>
      <c r="I538" s="35"/>
      <c r="J538" s="35"/>
      <c r="K538" s="35"/>
    </row>
    <row r="539" spans="1:11">
      <c r="A539" s="15"/>
      <c r="B539" s="16" t="s">
        <v>55</v>
      </c>
      <c r="C539" s="17">
        <v>1</v>
      </c>
      <c r="D539" s="18" t="s">
        <v>53</v>
      </c>
      <c r="E539" s="19">
        <v>900000</v>
      </c>
      <c r="F539" s="59">
        <f>SUM(E539*C539)</f>
        <v>900000</v>
      </c>
      <c r="G539" s="35"/>
      <c r="H539" s="35"/>
      <c r="I539" s="35"/>
      <c r="J539" s="35"/>
      <c r="K539" s="35"/>
    </row>
    <row r="540" spans="1:11">
      <c r="A540" s="15"/>
      <c r="B540" s="16" t="s">
        <v>56</v>
      </c>
      <c r="C540" s="17">
        <v>1</v>
      </c>
      <c r="D540" s="18" t="s">
        <v>53</v>
      </c>
      <c r="E540" s="19">
        <v>800000</v>
      </c>
      <c r="F540" s="59">
        <f>SUM(E540*C540)</f>
        <v>800000</v>
      </c>
      <c r="G540" s="35"/>
      <c r="H540" s="35"/>
      <c r="I540" s="35"/>
      <c r="J540" s="35"/>
      <c r="K540" s="35"/>
    </row>
    <row r="541" spans="1:11">
      <c r="A541" s="15"/>
      <c r="B541" s="16" t="s">
        <v>21</v>
      </c>
      <c r="C541" s="17" t="s">
        <v>3</v>
      </c>
      <c r="D541" s="18" t="s">
        <v>3</v>
      </c>
      <c r="E541" s="19" t="s">
        <v>3</v>
      </c>
      <c r="F541" s="59" t="s">
        <v>3</v>
      </c>
      <c r="G541" s="35"/>
      <c r="H541" s="35"/>
      <c r="I541" s="35"/>
      <c r="J541" s="35"/>
      <c r="K541" s="35"/>
    </row>
    <row r="542" spans="1:11">
      <c r="A542" s="15"/>
      <c r="B542" s="16" t="s">
        <v>281</v>
      </c>
      <c r="C542" s="17">
        <v>1</v>
      </c>
      <c r="D542" s="18" t="s">
        <v>53</v>
      </c>
      <c r="E542" s="19">
        <v>700000</v>
      </c>
      <c r="F542" s="59">
        <f>SUM(E542*C542)</f>
        <v>700000</v>
      </c>
      <c r="G542" s="35"/>
      <c r="H542" s="35"/>
      <c r="I542" s="35"/>
      <c r="J542" s="35"/>
      <c r="K542" s="35"/>
    </row>
    <row r="543" spans="1:11">
      <c r="A543" s="15"/>
      <c r="B543" s="16" t="s">
        <v>282</v>
      </c>
      <c r="C543" s="17">
        <v>11</v>
      </c>
      <c r="D543" s="18" t="s">
        <v>53</v>
      </c>
      <c r="E543" s="19">
        <v>600000</v>
      </c>
      <c r="F543" s="59">
        <f>SUM(E543*C543)</f>
        <v>6600000</v>
      </c>
      <c r="G543" s="35"/>
      <c r="H543" s="35"/>
      <c r="I543" s="35"/>
      <c r="J543" s="35"/>
      <c r="K543" s="35"/>
    </row>
    <row r="544" spans="1:11">
      <c r="A544" s="15"/>
      <c r="B544" s="16" t="s">
        <v>59</v>
      </c>
      <c r="C544" s="17">
        <v>3</v>
      </c>
      <c r="D544" s="18" t="s">
        <v>53</v>
      </c>
      <c r="E544" s="19">
        <v>500000</v>
      </c>
      <c r="F544" s="59">
        <f>SUM(E544*C544)</f>
        <v>1500000</v>
      </c>
      <c r="G544" s="35"/>
      <c r="H544" s="35"/>
      <c r="I544" s="35"/>
      <c r="J544" s="35"/>
      <c r="K544" s="35"/>
    </row>
    <row r="545" spans="1:11">
      <c r="A545" s="15"/>
      <c r="B545" s="16"/>
      <c r="C545" s="17"/>
      <c r="D545" s="18"/>
      <c r="E545" s="19"/>
      <c r="F545" s="59"/>
      <c r="G545" s="35"/>
      <c r="H545" s="35"/>
      <c r="I545" s="35"/>
      <c r="J545" s="35"/>
      <c r="K545" s="35"/>
    </row>
    <row r="546" spans="1:11">
      <c r="A546" s="15"/>
      <c r="B546" s="21" t="s">
        <v>60</v>
      </c>
      <c r="C546" s="11"/>
      <c r="D546" s="12"/>
      <c r="E546" s="13"/>
      <c r="F546" s="52">
        <f>SUM(F547:F551)</f>
        <v>6630000</v>
      </c>
      <c r="G546" s="35"/>
      <c r="H546" s="35"/>
      <c r="I546" s="35"/>
      <c r="J546" s="35"/>
      <c r="K546" s="35"/>
    </row>
    <row r="547" spans="1:11">
      <c r="A547" s="15"/>
      <c r="B547" s="16" t="s">
        <v>283</v>
      </c>
      <c r="C547" s="17">
        <v>2</v>
      </c>
      <c r="D547" s="18" t="s">
        <v>53</v>
      </c>
      <c r="E547" s="19">
        <v>315000</v>
      </c>
      <c r="F547" s="59">
        <f>SUM(E547*C547)</f>
        <v>630000</v>
      </c>
      <c r="G547" s="35"/>
      <c r="H547" s="35"/>
      <c r="I547" s="35"/>
      <c r="J547" s="35"/>
      <c r="K547" s="35"/>
    </row>
    <row r="548" spans="1:11">
      <c r="A548" s="15"/>
      <c r="B548" s="16" t="s">
        <v>284</v>
      </c>
      <c r="C548" s="17">
        <v>4</v>
      </c>
      <c r="D548" s="18" t="s">
        <v>53</v>
      </c>
      <c r="E548" s="19">
        <v>250000</v>
      </c>
      <c r="F548" s="59">
        <f>SUM(E548*C548)</f>
        <v>1000000</v>
      </c>
      <c r="G548" s="35"/>
      <c r="H548" s="35"/>
      <c r="I548" s="35"/>
      <c r="J548" s="35"/>
      <c r="K548" s="35"/>
    </row>
    <row r="549" spans="1:11">
      <c r="A549" s="15"/>
      <c r="B549" s="16" t="s">
        <v>285</v>
      </c>
      <c r="C549" s="17">
        <v>2</v>
      </c>
      <c r="D549" s="18" t="s">
        <v>53</v>
      </c>
      <c r="E549" s="19">
        <v>200000</v>
      </c>
      <c r="F549" s="59">
        <f>SUM(E549*C549)</f>
        <v>400000</v>
      </c>
      <c r="G549" s="35"/>
      <c r="H549" s="35"/>
      <c r="I549" s="35"/>
      <c r="J549" s="35"/>
      <c r="K549" s="35"/>
    </row>
    <row r="550" spans="1:11">
      <c r="A550" s="15"/>
      <c r="B550" s="16" t="s">
        <v>286</v>
      </c>
      <c r="C550" s="17">
        <v>22</v>
      </c>
      <c r="D550" s="18" t="s">
        <v>53</v>
      </c>
      <c r="E550" s="19">
        <v>175000</v>
      </c>
      <c r="F550" s="59">
        <f>SUM(E550*C550)</f>
        <v>3850000</v>
      </c>
      <c r="G550" s="35"/>
      <c r="H550" s="35"/>
      <c r="I550" s="35"/>
      <c r="J550" s="35"/>
      <c r="K550" s="35"/>
    </row>
    <row r="551" spans="1:11">
      <c r="A551" s="15"/>
      <c r="B551" s="16" t="s">
        <v>65</v>
      </c>
      <c r="C551" s="17">
        <v>6</v>
      </c>
      <c r="D551" s="18" t="s">
        <v>53</v>
      </c>
      <c r="E551" s="19">
        <v>125000</v>
      </c>
      <c r="F551" s="59">
        <f>SUM(E551*C551)</f>
        <v>750000</v>
      </c>
      <c r="G551" s="35"/>
      <c r="H551" s="35"/>
      <c r="I551" s="35"/>
      <c r="J551" s="35"/>
      <c r="K551" s="35"/>
    </row>
    <row r="552" spans="1:11">
      <c r="A552" s="15"/>
      <c r="B552" s="16"/>
      <c r="C552" s="17"/>
      <c r="D552" s="18"/>
      <c r="E552" s="19"/>
      <c r="F552" s="59"/>
      <c r="G552" s="35"/>
      <c r="H552" s="35"/>
      <c r="I552" s="35"/>
      <c r="J552" s="35"/>
      <c r="K552" s="35"/>
    </row>
    <row r="553" spans="1:11">
      <c r="A553" s="15"/>
      <c r="B553" s="16"/>
      <c r="C553" s="17"/>
      <c r="D553" s="18"/>
      <c r="E553" s="19"/>
      <c r="F553" s="59"/>
      <c r="G553" s="35"/>
      <c r="H553" s="35"/>
      <c r="I553" s="35"/>
      <c r="J553" s="35"/>
      <c r="K553" s="35"/>
    </row>
    <row r="554" spans="1:11">
      <c r="A554" s="536" t="s">
        <v>133</v>
      </c>
      <c r="B554" s="53" t="s">
        <v>66</v>
      </c>
      <c r="C554" s="54"/>
      <c r="D554" s="55"/>
      <c r="E554" s="56"/>
      <c r="F554" s="468">
        <f>SUM(F555:F556)</f>
        <v>9000000</v>
      </c>
      <c r="G554" s="35"/>
      <c r="H554" s="35"/>
      <c r="I554" s="35"/>
      <c r="J554" s="35"/>
      <c r="K554" s="35"/>
    </row>
    <row r="555" spans="1:11">
      <c r="A555" s="537"/>
      <c r="B555" s="16" t="s">
        <v>287</v>
      </c>
      <c r="C555" s="17">
        <v>2</v>
      </c>
      <c r="D555" s="18" t="s">
        <v>53</v>
      </c>
      <c r="E555" s="19">
        <v>2000000</v>
      </c>
      <c r="F555" s="59">
        <f>SUM(E555*C555)</f>
        <v>4000000</v>
      </c>
      <c r="G555" s="148"/>
      <c r="H555" s="148"/>
      <c r="I555" s="148"/>
      <c r="J555" s="148"/>
      <c r="K555" s="148"/>
    </row>
    <row r="556" spans="1:11">
      <c r="A556" s="538"/>
      <c r="B556" s="16" t="s">
        <v>288</v>
      </c>
      <c r="C556" s="17">
        <v>1</v>
      </c>
      <c r="D556" s="18" t="s">
        <v>53</v>
      </c>
      <c r="E556" s="19">
        <v>5000000</v>
      </c>
      <c r="F556" s="59">
        <f>SUM(E556*C556)</f>
        <v>5000000</v>
      </c>
      <c r="G556" s="148"/>
      <c r="H556" s="148"/>
      <c r="I556" s="148"/>
      <c r="J556" s="148"/>
      <c r="K556" s="148"/>
    </row>
    <row r="557" spans="1:11">
      <c r="A557" s="15"/>
      <c r="B557" s="16"/>
      <c r="C557" s="17"/>
      <c r="D557" s="18"/>
      <c r="E557" s="19"/>
      <c r="F557" s="59"/>
      <c r="G557" s="35"/>
      <c r="H557" s="35"/>
      <c r="I557" s="35"/>
      <c r="J557" s="35"/>
      <c r="K557" s="35"/>
    </row>
    <row r="558" spans="1:11">
      <c r="A558" s="15"/>
      <c r="B558" s="21" t="s">
        <v>69</v>
      </c>
      <c r="C558" s="11">
        <v>1</v>
      </c>
      <c r="D558" s="12" t="s">
        <v>70</v>
      </c>
      <c r="E558" s="13">
        <v>3030000</v>
      </c>
      <c r="F558" s="52">
        <f>SUM(E558)</f>
        <v>3030000</v>
      </c>
      <c r="G558" s="35"/>
      <c r="H558" s="35"/>
      <c r="I558" s="35"/>
      <c r="J558" s="35"/>
      <c r="K558" s="35"/>
    </row>
    <row r="559" spans="1:11" s="321" customFormat="1">
      <c r="A559" s="322"/>
      <c r="B559" s="323"/>
      <c r="C559" s="324"/>
      <c r="D559" s="325"/>
      <c r="E559" s="469"/>
      <c r="F559" s="470"/>
      <c r="G559" s="320"/>
      <c r="H559" s="320"/>
      <c r="I559" s="320"/>
      <c r="J559" s="320"/>
      <c r="K559" s="320"/>
    </row>
    <row r="560" spans="1:11">
      <c r="A560" s="15"/>
      <c r="B560" s="227" t="s">
        <v>289</v>
      </c>
      <c r="C560" s="228"/>
      <c r="D560" s="229"/>
      <c r="E560" s="230"/>
      <c r="F560" s="471">
        <v>9000000</v>
      </c>
      <c r="G560" s="35"/>
      <c r="H560" s="35"/>
      <c r="I560" s="35"/>
      <c r="J560" s="35"/>
      <c r="K560" s="35"/>
    </row>
    <row r="561" spans="1:11" s="321" customFormat="1">
      <c r="A561" s="322"/>
      <c r="B561" s="472"/>
      <c r="C561" s="473"/>
      <c r="D561" s="474"/>
      <c r="E561" s="475"/>
      <c r="F561" s="476"/>
      <c r="G561" s="320"/>
      <c r="H561" s="320"/>
      <c r="I561" s="320"/>
      <c r="J561" s="320"/>
      <c r="K561" s="320"/>
    </row>
    <row r="562" spans="1:11">
      <c r="A562" s="15"/>
      <c r="B562" s="21" t="s">
        <v>71</v>
      </c>
      <c r="C562" s="11" t="s">
        <v>3</v>
      </c>
      <c r="D562" s="12" t="s">
        <v>3</v>
      </c>
      <c r="E562" s="13" t="s">
        <v>3</v>
      </c>
      <c r="F562" s="52">
        <f>SUM(F563:F566)</f>
        <v>18000000</v>
      </c>
      <c r="G562" s="35"/>
      <c r="H562" s="35"/>
      <c r="I562" s="35"/>
      <c r="J562" s="35"/>
      <c r="K562" s="35"/>
    </row>
    <row r="563" spans="1:11">
      <c r="A563" s="15"/>
      <c r="B563" s="22" t="s">
        <v>72</v>
      </c>
      <c r="C563" s="23">
        <v>200</v>
      </c>
      <c r="D563" s="18" t="s">
        <v>34</v>
      </c>
      <c r="E563" s="24">
        <v>75000</v>
      </c>
      <c r="F563" s="59">
        <f>SUM(E563*C563)</f>
        <v>15000000</v>
      </c>
      <c r="G563" s="35"/>
      <c r="H563" s="35"/>
      <c r="I563" s="35"/>
      <c r="J563" s="35"/>
      <c r="K563" s="35"/>
    </row>
    <row r="564" spans="1:11">
      <c r="A564" s="15"/>
      <c r="B564" s="22" t="s">
        <v>73</v>
      </c>
      <c r="C564" s="23">
        <v>200</v>
      </c>
      <c r="D564" s="18" t="s">
        <v>34</v>
      </c>
      <c r="E564" s="24">
        <v>10000</v>
      </c>
      <c r="F564" s="59">
        <f>SUM(E564*C564)</f>
        <v>2000000</v>
      </c>
      <c r="G564" s="35"/>
      <c r="H564" s="35"/>
      <c r="I564" s="35"/>
      <c r="J564" s="35"/>
      <c r="K564" s="35"/>
    </row>
    <row r="565" spans="1:11">
      <c r="A565" s="15"/>
      <c r="B565" s="22" t="s">
        <v>74</v>
      </c>
      <c r="C565" s="23">
        <v>200</v>
      </c>
      <c r="D565" s="18" t="s">
        <v>34</v>
      </c>
      <c r="E565" s="24">
        <v>3000</v>
      </c>
      <c r="F565" s="59">
        <f>SUM(E565*C565)</f>
        <v>600000</v>
      </c>
      <c r="G565" s="35"/>
      <c r="H565" s="35"/>
      <c r="I565" s="35"/>
      <c r="J565" s="35"/>
      <c r="K565" s="35"/>
    </row>
    <row r="566" spans="1:11">
      <c r="A566" s="15"/>
      <c r="B566" s="22" t="s">
        <v>75</v>
      </c>
      <c r="C566" s="23">
        <v>200</v>
      </c>
      <c r="D566" s="18" t="s">
        <v>34</v>
      </c>
      <c r="E566" s="24">
        <v>2000</v>
      </c>
      <c r="F566" s="59">
        <f>SUM(E566*C566)</f>
        <v>400000</v>
      </c>
      <c r="G566" s="35"/>
      <c r="H566" s="35"/>
      <c r="I566" s="35"/>
      <c r="J566" s="35"/>
      <c r="K566" s="35"/>
    </row>
    <row r="567" spans="1:11">
      <c r="A567" s="15"/>
      <c r="B567" s="22"/>
      <c r="C567" s="23"/>
      <c r="D567" s="18"/>
      <c r="E567" s="24"/>
      <c r="F567" s="59"/>
      <c r="G567" s="35"/>
      <c r="H567" s="35"/>
      <c r="I567" s="35"/>
      <c r="J567" s="35"/>
      <c r="K567" s="35"/>
    </row>
    <row r="568" spans="1:11">
      <c r="A568" s="114"/>
      <c r="B568" s="81" t="s">
        <v>168</v>
      </c>
      <c r="C568" s="243"/>
      <c r="D568" s="240"/>
      <c r="E568" s="241"/>
      <c r="F568" s="225">
        <f>+F569</f>
        <v>10000000</v>
      </c>
    </row>
    <row r="569" spans="1:11">
      <c r="A569" s="114"/>
      <c r="B569" s="266" t="s">
        <v>169</v>
      </c>
      <c r="C569" s="267">
        <v>1</v>
      </c>
      <c r="D569" s="89" t="s">
        <v>107</v>
      </c>
      <c r="E569" s="268">
        <v>10000000</v>
      </c>
      <c r="F569" s="269">
        <f>+E569</f>
        <v>10000000</v>
      </c>
      <c r="G569" s="181"/>
      <c r="H569" s="181"/>
      <c r="I569" s="181"/>
      <c r="J569" s="181"/>
      <c r="K569" s="181"/>
    </row>
    <row r="570" spans="1:11">
      <c r="A570" s="86"/>
      <c r="B570" s="115" t="s">
        <v>174</v>
      </c>
      <c r="C570" s="116"/>
      <c r="D570" s="89"/>
      <c r="E570" s="117"/>
      <c r="F570" s="91">
        <f>SUM(E570*C570)</f>
        <v>0</v>
      </c>
    </row>
    <row r="571" spans="1:11">
      <c r="A571" s="114"/>
      <c r="B571" s="115" t="s">
        <v>222</v>
      </c>
      <c r="C571" s="116"/>
      <c r="D571" s="267"/>
      <c r="E571" s="117"/>
      <c r="F571" s="91">
        <f>SUM(E571*C571)</f>
        <v>0</v>
      </c>
    </row>
    <row r="572" spans="1:11">
      <c r="A572" s="114"/>
      <c r="B572" s="115" t="s">
        <v>176</v>
      </c>
      <c r="C572" s="116"/>
      <c r="D572" s="267"/>
      <c r="E572" s="117"/>
      <c r="F572" s="91">
        <f>SUM(E572*C572)</f>
        <v>0</v>
      </c>
    </row>
    <row r="573" spans="1:11">
      <c r="A573" s="15"/>
      <c r="B573" s="22"/>
      <c r="C573" s="23"/>
      <c r="D573" s="18"/>
      <c r="E573" s="24"/>
      <c r="F573" s="477"/>
      <c r="G573" s="35"/>
      <c r="H573" s="35"/>
      <c r="I573" s="35"/>
      <c r="J573" s="35"/>
      <c r="K573" s="35"/>
    </row>
    <row r="574" spans="1:11">
      <c r="A574" s="15"/>
      <c r="B574" s="21" t="s">
        <v>290</v>
      </c>
      <c r="C574" s="11"/>
      <c r="D574" s="12"/>
      <c r="E574" s="335"/>
      <c r="F574" s="52">
        <f>+F577+F578</f>
        <v>8500000</v>
      </c>
      <c r="G574" s="35"/>
      <c r="H574" s="35"/>
      <c r="I574" s="35"/>
      <c r="J574" s="35"/>
      <c r="K574" s="35"/>
    </row>
    <row r="575" spans="1:11">
      <c r="A575" s="15"/>
      <c r="B575" s="478" t="s">
        <v>279</v>
      </c>
      <c r="C575" s="479"/>
      <c r="D575" s="480"/>
      <c r="E575" s="202"/>
      <c r="F575" s="293"/>
      <c r="G575" s="35"/>
      <c r="H575" s="35"/>
      <c r="I575" s="35"/>
      <c r="J575" s="35"/>
      <c r="K575" s="35"/>
    </row>
    <row r="576" spans="1:11">
      <c r="A576" s="15"/>
      <c r="B576" s="481" t="s">
        <v>280</v>
      </c>
      <c r="C576" s="482"/>
      <c r="D576" s="483"/>
      <c r="E576" s="202"/>
      <c r="F576" s="293"/>
      <c r="G576" s="35"/>
      <c r="H576" s="35"/>
      <c r="I576" s="35"/>
      <c r="J576" s="35"/>
      <c r="K576" s="35"/>
    </row>
    <row r="577" spans="1:11">
      <c r="A577" s="15"/>
      <c r="B577" s="16" t="s">
        <v>209</v>
      </c>
      <c r="C577" s="17">
        <v>200</v>
      </c>
      <c r="D577" s="32" t="s">
        <v>179</v>
      </c>
      <c r="E577" s="202">
        <v>17500</v>
      </c>
      <c r="F577" s="293">
        <f>E577*C577</f>
        <v>3500000</v>
      </c>
      <c r="G577" s="35"/>
      <c r="H577" s="35"/>
      <c r="I577" s="35"/>
      <c r="J577" s="35"/>
      <c r="K577" s="35"/>
    </row>
    <row r="578" spans="1:11">
      <c r="A578" s="15"/>
      <c r="B578" s="16" t="s">
        <v>210</v>
      </c>
      <c r="C578" s="17">
        <v>200</v>
      </c>
      <c r="D578" s="32" t="s">
        <v>179</v>
      </c>
      <c r="E578" s="202">
        <v>25000</v>
      </c>
      <c r="F578" s="293">
        <f>+E578*C578</f>
        <v>5000000</v>
      </c>
      <c r="G578" s="35"/>
      <c r="H578" s="35"/>
      <c r="I578" s="35"/>
      <c r="J578" s="35"/>
      <c r="K578" s="35"/>
    </row>
    <row r="579" spans="1:11">
      <c r="A579" s="15"/>
      <c r="B579" s="22"/>
      <c r="C579" s="23"/>
      <c r="D579" s="18"/>
      <c r="E579" s="24"/>
      <c r="F579" s="477"/>
      <c r="G579" s="35"/>
      <c r="H579" s="35"/>
      <c r="I579" s="35"/>
      <c r="J579" s="35"/>
      <c r="K579" s="35"/>
    </row>
    <row r="580" spans="1:11">
      <c r="A580" s="15"/>
      <c r="B580" s="21" t="s">
        <v>79</v>
      </c>
      <c r="C580" s="11" t="s">
        <v>3</v>
      </c>
      <c r="D580" s="12" t="s">
        <v>3</v>
      </c>
      <c r="E580" s="13" t="s">
        <v>3</v>
      </c>
      <c r="F580" s="52">
        <f>SUM(F581:F582)</f>
        <v>1000000</v>
      </c>
      <c r="G580" s="35"/>
      <c r="H580" s="35"/>
      <c r="I580" s="35"/>
      <c r="J580" s="35"/>
      <c r="K580" s="35"/>
    </row>
    <row r="581" spans="1:11">
      <c r="A581" s="26"/>
      <c r="B581" s="22" t="s">
        <v>80</v>
      </c>
      <c r="C581" s="23">
        <v>2</v>
      </c>
      <c r="D581" s="18" t="s">
        <v>81</v>
      </c>
      <c r="E581" s="24">
        <v>250000</v>
      </c>
      <c r="F581" s="59">
        <f>+E581*C581</f>
        <v>500000</v>
      </c>
      <c r="G581" s="148"/>
      <c r="H581" s="148"/>
      <c r="I581" s="148"/>
      <c r="J581" s="148"/>
      <c r="K581" s="148"/>
    </row>
    <row r="582" spans="1:11">
      <c r="A582" s="26"/>
      <c r="B582" s="22" t="s">
        <v>82</v>
      </c>
      <c r="C582" s="23" t="s">
        <v>83</v>
      </c>
      <c r="D582" s="18" t="s">
        <v>83</v>
      </c>
      <c r="E582" s="24">
        <v>500000</v>
      </c>
      <c r="F582" s="59">
        <f>+E582</f>
        <v>500000</v>
      </c>
      <c r="G582" s="148"/>
      <c r="H582" s="148"/>
      <c r="I582" s="148"/>
      <c r="J582" s="148"/>
      <c r="K582" s="148"/>
    </row>
    <row r="583" spans="1:11">
      <c r="A583" s="26"/>
      <c r="B583" s="22"/>
      <c r="C583" s="23"/>
      <c r="D583" s="18"/>
      <c r="E583" s="24"/>
      <c r="F583" s="59"/>
      <c r="G583" s="148"/>
      <c r="H583" s="148"/>
      <c r="I583" s="148"/>
      <c r="J583" s="148"/>
      <c r="K583" s="148"/>
    </row>
    <row r="584" spans="1:11">
      <c r="A584" s="26"/>
      <c r="B584" s="21" t="s">
        <v>84</v>
      </c>
      <c r="C584" s="11" t="s">
        <v>3</v>
      </c>
      <c r="D584" s="12" t="s">
        <v>3</v>
      </c>
      <c r="E584" s="13" t="s">
        <v>3</v>
      </c>
      <c r="F584" s="52">
        <f>SUM(F585:F586)</f>
        <v>3000000</v>
      </c>
      <c r="G584" s="35"/>
      <c r="H584" s="35"/>
      <c r="I584" s="35"/>
      <c r="J584" s="35"/>
      <c r="K584" s="35"/>
    </row>
    <row r="585" spans="1:11">
      <c r="A585" s="26"/>
      <c r="B585" s="22" t="s">
        <v>85</v>
      </c>
      <c r="C585" s="23">
        <v>200</v>
      </c>
      <c r="D585" s="18" t="s">
        <v>86</v>
      </c>
      <c r="E585" s="24">
        <v>10000</v>
      </c>
      <c r="F585" s="59">
        <f>SUM(E585*C585)</f>
        <v>2000000</v>
      </c>
      <c r="G585" s="35"/>
      <c r="H585" s="35"/>
      <c r="I585" s="35"/>
      <c r="J585" s="35"/>
      <c r="K585" s="35"/>
    </row>
    <row r="586" spans="1:11">
      <c r="A586" s="26"/>
      <c r="B586" s="22" t="s">
        <v>87</v>
      </c>
      <c r="C586" s="23">
        <v>200</v>
      </c>
      <c r="D586" s="18" t="s">
        <v>86</v>
      </c>
      <c r="E586" s="24">
        <v>5000</v>
      </c>
      <c r="F586" s="59">
        <f>SUM(E586*C586)</f>
        <v>1000000</v>
      </c>
      <c r="G586" s="35"/>
      <c r="H586" s="35"/>
      <c r="I586" s="35"/>
      <c r="J586" s="35"/>
      <c r="K586" s="35"/>
    </row>
    <row r="587" spans="1:11">
      <c r="A587" s="26"/>
      <c r="B587" s="22"/>
      <c r="C587" s="23"/>
      <c r="D587" s="18"/>
      <c r="E587" s="24"/>
      <c r="F587" s="59"/>
      <c r="G587" s="35"/>
      <c r="H587" s="35"/>
      <c r="I587" s="35"/>
      <c r="J587" s="35"/>
      <c r="K587" s="35"/>
    </row>
    <row r="588" spans="1:11">
      <c r="A588" s="15"/>
      <c r="B588" s="21" t="s">
        <v>88</v>
      </c>
      <c r="C588" s="11"/>
      <c r="D588" s="12"/>
      <c r="E588" s="13"/>
      <c r="F588" s="52">
        <f>SUM(F589:F589)</f>
        <v>2590000</v>
      </c>
      <c r="G588" s="35"/>
      <c r="H588" s="35"/>
      <c r="I588" s="35"/>
      <c r="J588" s="35"/>
      <c r="K588" s="35"/>
    </row>
    <row r="589" spans="1:11">
      <c r="A589" s="15"/>
      <c r="B589" s="16" t="s">
        <v>89</v>
      </c>
      <c r="C589" s="17">
        <v>1</v>
      </c>
      <c r="D589" s="28" t="s">
        <v>37</v>
      </c>
      <c r="E589" s="19">
        <v>2590000</v>
      </c>
      <c r="F589" s="59">
        <f>+E589*C589</f>
        <v>2590000</v>
      </c>
      <c r="G589" s="35"/>
      <c r="H589" s="35"/>
      <c r="I589" s="35"/>
      <c r="J589" s="35"/>
      <c r="K589" s="35"/>
    </row>
    <row r="590" spans="1:11">
      <c r="A590" s="15"/>
      <c r="B590" s="16"/>
      <c r="C590" s="17"/>
      <c r="D590" s="32"/>
      <c r="E590" s="19"/>
      <c r="F590" s="59"/>
      <c r="G590" s="35"/>
      <c r="H590" s="35"/>
      <c r="I590" s="35"/>
      <c r="J590" s="35"/>
      <c r="K590" s="35"/>
    </row>
    <row r="591" spans="1:11">
      <c r="A591" s="15"/>
      <c r="B591" s="21" t="s">
        <v>90</v>
      </c>
      <c r="C591" s="11" t="s">
        <v>3</v>
      </c>
      <c r="D591" s="12" t="s">
        <v>3</v>
      </c>
      <c r="E591" s="13" t="s">
        <v>3</v>
      </c>
      <c r="F591" s="52">
        <f>SUM(F592:F593)</f>
        <v>44500000</v>
      </c>
      <c r="G591" s="35"/>
      <c r="H591" s="35"/>
      <c r="I591" s="35"/>
      <c r="J591" s="35"/>
      <c r="K591" s="35"/>
    </row>
    <row r="592" spans="1:11">
      <c r="A592" s="26"/>
      <c r="B592" s="22" t="s">
        <v>91</v>
      </c>
      <c r="C592" s="23">
        <v>30</v>
      </c>
      <c r="D592" s="18" t="s">
        <v>92</v>
      </c>
      <c r="E592" s="24">
        <v>150000</v>
      </c>
      <c r="F592" s="59">
        <f>SUM(E592*C592)</f>
        <v>4500000</v>
      </c>
      <c r="G592" s="35"/>
      <c r="H592" s="35"/>
      <c r="I592" s="35"/>
      <c r="J592" s="35"/>
      <c r="K592" s="35"/>
    </row>
    <row r="593" spans="1:11">
      <c r="A593" s="62" t="s">
        <v>3</v>
      </c>
      <c r="B593" s="22" t="s">
        <v>291</v>
      </c>
      <c r="C593" s="23">
        <v>200</v>
      </c>
      <c r="D593" s="18" t="s">
        <v>92</v>
      </c>
      <c r="E593" s="63">
        <v>200000</v>
      </c>
      <c r="F593" s="59">
        <f>SUM(E593*C593)</f>
        <v>40000000</v>
      </c>
      <c r="G593" s="35"/>
      <c r="H593" s="35"/>
      <c r="I593" s="35"/>
      <c r="J593" s="35"/>
      <c r="K593" s="35"/>
    </row>
    <row r="594" spans="1:11">
      <c r="A594" s="484"/>
      <c r="B594" s="484"/>
      <c r="C594" s="485"/>
      <c r="D594" s="484"/>
      <c r="E594" s="484"/>
      <c r="F594" s="486"/>
      <c r="G594" s="35"/>
      <c r="H594" s="35"/>
      <c r="I594" s="35"/>
      <c r="J594" s="35"/>
      <c r="K594" s="35"/>
    </row>
    <row r="595" spans="1:11" ht="13.5" thickBot="1">
      <c r="G595" s="320"/>
      <c r="H595" s="320"/>
      <c r="I595" s="320"/>
      <c r="J595" s="320"/>
      <c r="K595" s="320"/>
    </row>
    <row r="596" spans="1:11" ht="13.5" thickBot="1">
      <c r="A596" s="487"/>
      <c r="B596" s="487"/>
      <c r="C596" s="488"/>
      <c r="D596" s="489"/>
      <c r="E596" s="490"/>
      <c r="F596" s="490"/>
      <c r="G596" s="35"/>
      <c r="H596" s="35"/>
      <c r="I596" s="35"/>
      <c r="J596" s="35"/>
      <c r="K596" s="35"/>
    </row>
    <row r="601" spans="1:11">
      <c r="A601" s="35"/>
      <c r="B601" s="35"/>
      <c r="C601" s="75"/>
      <c r="D601" s="35"/>
      <c r="E601" s="76"/>
      <c r="F601" s="76"/>
      <c r="G601" s="35"/>
      <c r="H601" s="35"/>
      <c r="I601" s="35"/>
      <c r="J601" s="35"/>
      <c r="K601" s="35"/>
    </row>
    <row r="602" spans="1:11">
      <c r="A602" s="35"/>
      <c r="B602" s="35"/>
      <c r="C602" s="75"/>
      <c r="D602" s="35"/>
      <c r="E602" s="76"/>
      <c r="F602" s="76"/>
      <c r="G602" s="35"/>
      <c r="H602" s="35"/>
      <c r="I602" s="35"/>
      <c r="J602" s="35"/>
      <c r="K602" s="35"/>
    </row>
    <row r="603" spans="1:11">
      <c r="A603" s="35"/>
      <c r="B603" s="35"/>
      <c r="C603" s="75"/>
      <c r="D603" s="35"/>
      <c r="E603" s="76"/>
      <c r="F603" s="76"/>
      <c r="G603" s="35"/>
      <c r="H603" s="35"/>
      <c r="I603" s="35"/>
      <c r="J603" s="35"/>
      <c r="K603" s="35"/>
    </row>
    <row r="604" spans="1:11">
      <c r="A604" s="35"/>
      <c r="B604" s="35"/>
      <c r="C604" s="75"/>
      <c r="D604" s="35"/>
      <c r="E604" s="76"/>
      <c r="F604" s="76"/>
      <c r="G604" s="35"/>
      <c r="H604" s="35"/>
      <c r="I604" s="35"/>
      <c r="J604" s="35"/>
      <c r="K604" s="35"/>
    </row>
    <row r="605" spans="1:11">
      <c r="A605" s="35"/>
      <c r="B605" s="35"/>
      <c r="C605" s="75"/>
      <c r="D605" s="35"/>
      <c r="E605" s="76"/>
      <c r="F605" s="76"/>
      <c r="G605" s="35"/>
      <c r="H605" s="35"/>
      <c r="I605" s="35"/>
      <c r="J605" s="35"/>
      <c r="K605" s="35"/>
    </row>
    <row r="606" spans="1:11">
      <c r="A606" s="35"/>
      <c r="B606" s="35"/>
      <c r="C606" s="75"/>
      <c r="D606" s="35"/>
      <c r="E606" s="76"/>
      <c r="F606" s="76"/>
      <c r="G606" s="35"/>
      <c r="H606" s="35"/>
      <c r="I606" s="35"/>
      <c r="J606" s="35"/>
      <c r="K606" s="35"/>
    </row>
    <row r="607" spans="1:11">
      <c r="A607" s="35"/>
      <c r="B607" s="35"/>
      <c r="C607" s="75"/>
      <c r="D607" s="35"/>
      <c r="E607" s="76"/>
      <c r="F607" s="76"/>
      <c r="G607" s="35"/>
      <c r="H607" s="35"/>
      <c r="I607" s="35"/>
      <c r="J607" s="35"/>
      <c r="K607" s="35"/>
    </row>
    <row r="608" spans="1:11">
      <c r="A608" s="35"/>
      <c r="B608" s="35"/>
      <c r="C608" s="75"/>
      <c r="D608" s="35"/>
      <c r="E608" s="76"/>
      <c r="F608" s="76"/>
      <c r="G608" s="35"/>
      <c r="H608" s="35"/>
      <c r="I608" s="35"/>
      <c r="J608" s="35"/>
      <c r="K608" s="35"/>
    </row>
    <row r="609" spans="1:11">
      <c r="A609" s="35"/>
      <c r="B609" s="35"/>
      <c r="C609" s="75"/>
      <c r="D609" s="35"/>
      <c r="E609" s="76"/>
      <c r="F609" s="76"/>
      <c r="G609" s="35"/>
      <c r="H609" s="35"/>
      <c r="I609" s="35"/>
      <c r="J609" s="35"/>
      <c r="K609" s="35"/>
    </row>
    <row r="610" spans="1:11">
      <c r="A610" s="35"/>
      <c r="B610" s="35"/>
      <c r="C610" s="75"/>
      <c r="D610" s="35"/>
      <c r="E610" s="76"/>
      <c r="F610" s="76"/>
      <c r="G610" s="35"/>
      <c r="H610" s="35"/>
      <c r="I610" s="35"/>
      <c r="J610" s="35"/>
      <c r="K610" s="35"/>
    </row>
    <row r="611" spans="1:11">
      <c r="A611" s="35"/>
      <c r="B611" s="35"/>
      <c r="C611" s="75"/>
      <c r="D611" s="35"/>
      <c r="E611" s="76"/>
      <c r="F611" s="76"/>
      <c r="G611" s="35"/>
      <c r="H611" s="35"/>
      <c r="I611" s="35"/>
      <c r="J611" s="35"/>
      <c r="K611" s="35"/>
    </row>
    <row r="612" spans="1:11">
      <c r="A612" s="35"/>
      <c r="B612" s="35"/>
      <c r="C612" s="75"/>
      <c r="D612" s="35"/>
      <c r="E612" s="76"/>
      <c r="F612" s="76"/>
      <c r="G612" s="35"/>
      <c r="H612" s="35"/>
      <c r="I612" s="35"/>
      <c r="J612" s="35"/>
      <c r="K612" s="35"/>
    </row>
    <row r="613" spans="1:11">
      <c r="A613" s="35"/>
      <c r="B613" s="35"/>
      <c r="C613" s="75"/>
      <c r="D613" s="35"/>
      <c r="E613" s="76"/>
      <c r="F613" s="76"/>
      <c r="G613" s="35"/>
      <c r="H613" s="35"/>
      <c r="I613" s="35"/>
      <c r="J613" s="35"/>
      <c r="K613" s="35"/>
    </row>
    <row r="614" spans="1:11">
      <c r="A614" s="35"/>
      <c r="B614" s="35"/>
      <c r="C614" s="75"/>
      <c r="D614" s="35"/>
      <c r="E614" s="76"/>
      <c r="F614" s="76"/>
      <c r="G614" s="35"/>
      <c r="H614" s="35"/>
      <c r="I614" s="35"/>
      <c r="J614" s="35"/>
      <c r="K614" s="35"/>
    </row>
    <row r="615" spans="1:11">
      <c r="A615" s="35"/>
      <c r="B615" s="35"/>
      <c r="C615" s="75"/>
      <c r="D615" s="35"/>
      <c r="E615" s="76"/>
      <c r="F615" s="76"/>
      <c r="G615" s="35"/>
      <c r="H615" s="35"/>
      <c r="I615" s="35"/>
      <c r="J615" s="35"/>
      <c r="K615" s="35"/>
    </row>
    <row r="616" spans="1:11">
      <c r="A616" s="35"/>
      <c r="B616" s="35"/>
      <c r="C616" s="75"/>
      <c r="D616" s="35"/>
      <c r="E616" s="76"/>
      <c r="F616" s="76"/>
      <c r="G616" s="35"/>
      <c r="H616" s="35"/>
      <c r="I616" s="35"/>
      <c r="J616" s="35"/>
      <c r="K616" s="35"/>
    </row>
    <row r="617" spans="1:11">
      <c r="A617" s="35"/>
      <c r="B617" s="35"/>
      <c r="C617" s="75"/>
      <c r="D617" s="35"/>
      <c r="E617" s="76"/>
      <c r="F617" s="76"/>
      <c r="G617" s="35"/>
      <c r="H617" s="35"/>
      <c r="I617" s="35"/>
      <c r="J617" s="35"/>
      <c r="K617" s="35"/>
    </row>
    <row r="618" spans="1:11">
      <c r="A618" s="35"/>
      <c r="B618" s="35"/>
      <c r="C618" s="75"/>
      <c r="D618" s="35"/>
      <c r="E618" s="76"/>
      <c r="F618" s="76"/>
      <c r="G618" s="35"/>
      <c r="H618" s="35"/>
      <c r="I618" s="35"/>
      <c r="J618" s="35"/>
      <c r="K618" s="35"/>
    </row>
    <row r="619" spans="1:11">
      <c r="A619" s="35"/>
      <c r="B619" s="35"/>
      <c r="C619" s="75"/>
      <c r="D619" s="35"/>
      <c r="E619" s="76"/>
      <c r="F619" s="76"/>
      <c r="G619" s="35"/>
      <c r="H619" s="35"/>
      <c r="I619" s="35"/>
      <c r="J619" s="35"/>
      <c r="K619" s="35"/>
    </row>
    <row r="620" spans="1:11">
      <c r="A620" s="35"/>
      <c r="B620" s="35"/>
      <c r="C620" s="75"/>
      <c r="D620" s="35"/>
      <c r="E620" s="76"/>
      <c r="F620" s="76"/>
      <c r="G620" s="35"/>
      <c r="H620" s="35"/>
      <c r="I620" s="35"/>
      <c r="J620" s="35"/>
      <c r="K620" s="35"/>
    </row>
    <row r="621" spans="1:11">
      <c r="A621" s="35"/>
      <c r="B621" s="35"/>
      <c r="C621" s="75"/>
      <c r="D621" s="35"/>
      <c r="E621" s="76"/>
      <c r="F621" s="76"/>
      <c r="G621" s="35"/>
      <c r="H621" s="35"/>
      <c r="I621" s="35"/>
      <c r="J621" s="35"/>
      <c r="K621" s="35"/>
    </row>
    <row r="622" spans="1:11">
      <c r="A622" s="35"/>
      <c r="B622" s="35"/>
      <c r="C622" s="75"/>
      <c r="D622" s="35"/>
      <c r="E622" s="76"/>
      <c r="F622" s="76"/>
      <c r="G622" s="35"/>
      <c r="H622" s="35"/>
      <c r="I622" s="35"/>
      <c r="J622" s="35"/>
      <c r="K622" s="35"/>
    </row>
    <row r="623" spans="1:11">
      <c r="A623" s="35"/>
      <c r="B623" s="35"/>
      <c r="C623" s="75"/>
      <c r="D623" s="35"/>
      <c r="E623" s="76"/>
      <c r="F623" s="76"/>
      <c r="G623" s="35"/>
      <c r="H623" s="35"/>
      <c r="I623" s="35"/>
      <c r="J623" s="35"/>
      <c r="K623" s="35"/>
    </row>
    <row r="624" spans="1:11">
      <c r="A624" s="35"/>
      <c r="B624" s="35"/>
      <c r="C624" s="75"/>
      <c r="D624" s="35"/>
      <c r="E624" s="76"/>
      <c r="F624" s="76"/>
      <c r="G624" s="35"/>
      <c r="H624" s="35"/>
      <c r="I624" s="35"/>
      <c r="J624" s="35"/>
      <c r="K624" s="35"/>
    </row>
    <row r="625" spans="1:11">
      <c r="A625" s="35"/>
      <c r="B625" s="35"/>
      <c r="C625" s="75"/>
      <c r="D625" s="35"/>
      <c r="E625" s="76"/>
      <c r="F625" s="76"/>
      <c r="G625" s="35"/>
      <c r="H625" s="35"/>
      <c r="I625" s="35"/>
      <c r="J625" s="35"/>
      <c r="K625" s="35"/>
    </row>
    <row r="626" spans="1:11">
      <c r="A626" s="35"/>
      <c r="B626" s="35"/>
      <c r="C626" s="75"/>
      <c r="D626" s="35"/>
      <c r="E626" s="76"/>
      <c r="F626" s="76"/>
      <c r="G626" s="35"/>
      <c r="H626" s="35"/>
      <c r="I626" s="35"/>
      <c r="J626" s="35"/>
      <c r="K626" s="35"/>
    </row>
    <row r="627" spans="1:11" ht="15">
      <c r="A627" s="143">
        <v>6</v>
      </c>
      <c r="B627" s="491" t="s">
        <v>292</v>
      </c>
      <c r="C627" s="492"/>
      <c r="D627" s="493"/>
      <c r="E627" s="494"/>
      <c r="F627" s="495">
        <f>+F628+F638+F646+F650+F652+F660+F664+F667+F670+F674</f>
        <v>101155000</v>
      </c>
      <c r="G627" s="35"/>
      <c r="H627" s="35"/>
      <c r="I627" s="35"/>
      <c r="J627" s="35"/>
      <c r="K627" s="35"/>
    </row>
    <row r="628" spans="1:11">
      <c r="A628" s="15"/>
      <c r="B628" s="288" t="s">
        <v>51</v>
      </c>
      <c r="C628" s="295"/>
      <c r="D628" s="290"/>
      <c r="E628" s="291"/>
      <c r="F628" s="14">
        <f>SUM(F629:F637)</f>
        <v>55050000</v>
      </c>
      <c r="G628" s="35"/>
      <c r="H628" s="35"/>
      <c r="I628" s="35"/>
      <c r="J628" s="35"/>
      <c r="K628" s="35"/>
    </row>
    <row r="629" spans="1:11">
      <c r="A629" s="15"/>
      <c r="B629" s="16" t="s">
        <v>259</v>
      </c>
      <c r="C629" s="17">
        <v>1</v>
      </c>
      <c r="D629" s="18" t="s">
        <v>53</v>
      </c>
      <c r="E629" s="19">
        <v>1250000</v>
      </c>
      <c r="F629" s="20">
        <f>SUM(E629*C629)</f>
        <v>1250000</v>
      </c>
      <c r="G629" s="35"/>
      <c r="H629" s="35"/>
      <c r="I629" s="35"/>
      <c r="J629" s="35"/>
      <c r="K629" s="35"/>
    </row>
    <row r="630" spans="1:11">
      <c r="A630" s="15"/>
      <c r="B630" s="16" t="s">
        <v>54</v>
      </c>
      <c r="C630" s="17">
        <v>1</v>
      </c>
      <c r="D630" s="18" t="s">
        <v>53</v>
      </c>
      <c r="E630" s="19">
        <v>1000000</v>
      </c>
      <c r="F630" s="20">
        <f>SUM(E630*C630)</f>
        <v>1000000</v>
      </c>
      <c r="G630" s="35"/>
      <c r="H630" s="35"/>
      <c r="I630" s="35"/>
      <c r="J630" s="35"/>
      <c r="K630" s="35"/>
    </row>
    <row r="631" spans="1:11">
      <c r="A631" s="15"/>
      <c r="B631" s="16" t="s">
        <v>55</v>
      </c>
      <c r="C631" s="17">
        <v>1</v>
      </c>
      <c r="D631" s="18" t="s">
        <v>53</v>
      </c>
      <c r="E631" s="19">
        <v>900000</v>
      </c>
      <c r="F631" s="20">
        <f>SUM(E631*C631)</f>
        <v>900000</v>
      </c>
      <c r="G631" s="35"/>
      <c r="H631" s="35"/>
      <c r="I631" s="35"/>
      <c r="J631" s="35"/>
      <c r="K631" s="35"/>
    </row>
    <row r="632" spans="1:11">
      <c r="A632" s="15"/>
      <c r="B632" s="16" t="s">
        <v>56</v>
      </c>
      <c r="C632" s="17">
        <v>1</v>
      </c>
      <c r="D632" s="18" t="s">
        <v>53</v>
      </c>
      <c r="E632" s="19">
        <v>700000</v>
      </c>
      <c r="F632" s="20">
        <f>SUM(E632*C632)</f>
        <v>700000</v>
      </c>
      <c r="G632" s="35"/>
      <c r="H632" s="35"/>
      <c r="I632" s="35"/>
      <c r="J632" s="35"/>
      <c r="K632" s="35"/>
    </row>
    <row r="633" spans="1:11">
      <c r="A633" s="15"/>
      <c r="B633" s="16" t="s">
        <v>21</v>
      </c>
      <c r="C633" s="17" t="s">
        <v>3</v>
      </c>
      <c r="D633" s="18" t="s">
        <v>3</v>
      </c>
      <c r="E633" s="19" t="s">
        <v>3</v>
      </c>
      <c r="F633" s="20" t="s">
        <v>3</v>
      </c>
      <c r="G633" s="35"/>
      <c r="H633" s="35"/>
      <c r="I633" s="35"/>
      <c r="J633" s="35"/>
      <c r="K633" s="35"/>
    </row>
    <row r="634" spans="1:11">
      <c r="A634" s="15"/>
      <c r="B634" s="16" t="s">
        <v>293</v>
      </c>
      <c r="C634" s="17">
        <v>12</v>
      </c>
      <c r="D634" s="18" t="s">
        <v>53</v>
      </c>
      <c r="E634" s="19">
        <v>600000</v>
      </c>
      <c r="F634" s="20">
        <f>SUM(E634*C634)</f>
        <v>7200000</v>
      </c>
      <c r="G634" s="35"/>
      <c r="H634" s="35"/>
      <c r="I634" s="35"/>
      <c r="J634" s="35"/>
      <c r="K634" s="35"/>
    </row>
    <row r="635" spans="1:11">
      <c r="A635" s="15"/>
      <c r="B635" s="16"/>
      <c r="C635" s="17"/>
      <c r="D635" s="18"/>
      <c r="E635" s="19"/>
      <c r="F635" s="20"/>
      <c r="G635" s="35"/>
      <c r="H635" s="35"/>
      <c r="I635" s="35"/>
      <c r="J635" s="35"/>
      <c r="K635" s="35"/>
    </row>
    <row r="636" spans="1:11">
      <c r="A636" s="15"/>
      <c r="B636" s="16" t="s">
        <v>294</v>
      </c>
      <c r="C636" s="17"/>
      <c r="D636" s="18"/>
      <c r="E636" s="19"/>
      <c r="F636" s="20">
        <v>44000000</v>
      </c>
      <c r="G636" s="35"/>
      <c r="H636" s="35"/>
      <c r="I636" s="35"/>
      <c r="J636" s="35"/>
      <c r="K636" s="35"/>
    </row>
    <row r="637" spans="1:11">
      <c r="A637" s="15"/>
      <c r="B637" s="16"/>
      <c r="C637" s="17"/>
      <c r="D637" s="18"/>
      <c r="E637" s="19"/>
      <c r="F637" s="20"/>
      <c r="G637" s="35"/>
      <c r="H637" s="35"/>
      <c r="I637" s="35"/>
      <c r="J637" s="35"/>
      <c r="K637" s="35"/>
    </row>
    <row r="638" spans="1:11">
      <c r="A638" s="15"/>
      <c r="B638" s="288" t="s">
        <v>60</v>
      </c>
      <c r="C638" s="295"/>
      <c r="D638" s="290"/>
      <c r="E638" s="291"/>
      <c r="F638" s="14">
        <f>SUM(F640:F644)</f>
        <v>5720000</v>
      </c>
      <c r="G638" s="35"/>
      <c r="H638" s="35"/>
      <c r="I638" s="35"/>
      <c r="J638" s="35"/>
      <c r="K638" s="35"/>
    </row>
    <row r="639" spans="1:11">
      <c r="A639" s="322"/>
      <c r="B639" s="323" t="s">
        <v>3</v>
      </c>
      <c r="C639" s="324"/>
      <c r="D639" s="325"/>
      <c r="E639" s="469"/>
      <c r="F639" s="496"/>
      <c r="G639" s="35"/>
      <c r="H639" s="35"/>
      <c r="I639" s="35"/>
      <c r="J639" s="35"/>
      <c r="K639" s="35"/>
    </row>
    <row r="640" spans="1:11">
      <c r="A640" s="15"/>
      <c r="B640" s="16" t="s">
        <v>283</v>
      </c>
      <c r="C640" s="17">
        <v>2</v>
      </c>
      <c r="D640" s="18" t="s">
        <v>53</v>
      </c>
      <c r="E640" s="19">
        <v>275000</v>
      </c>
      <c r="F640" s="20">
        <f>SUM(E640*C640)</f>
        <v>550000</v>
      </c>
      <c r="G640" s="35"/>
      <c r="H640" s="35"/>
      <c r="I640" s="35"/>
      <c r="J640" s="35"/>
      <c r="K640" s="35"/>
    </row>
    <row r="641" spans="1:11">
      <c r="A641" s="15"/>
      <c r="B641" s="16" t="s">
        <v>284</v>
      </c>
      <c r="C641" s="17">
        <v>4</v>
      </c>
      <c r="D641" s="18" t="s">
        <v>53</v>
      </c>
      <c r="E641" s="19">
        <v>230000</v>
      </c>
      <c r="F641" s="20">
        <f>SUM(E641*C641)</f>
        <v>920000</v>
      </c>
      <c r="G641" s="35"/>
      <c r="H641" s="35"/>
      <c r="I641" s="35"/>
      <c r="J641" s="35"/>
      <c r="K641" s="35"/>
    </row>
    <row r="642" spans="1:11">
      <c r="A642" s="15"/>
      <c r="B642" s="16" t="s">
        <v>63</v>
      </c>
      <c r="C642" s="17">
        <v>2</v>
      </c>
      <c r="D642" s="18" t="s">
        <v>53</v>
      </c>
      <c r="E642" s="19">
        <v>175000</v>
      </c>
      <c r="F642" s="20">
        <f>SUM(E642*C642)</f>
        <v>350000</v>
      </c>
      <c r="G642" s="35"/>
      <c r="H642" s="35"/>
      <c r="I642" s="35"/>
      <c r="J642" s="35"/>
      <c r="K642" s="35"/>
    </row>
    <row r="643" spans="1:11">
      <c r="A643" s="15"/>
      <c r="B643" s="16" t="s">
        <v>64</v>
      </c>
      <c r="C643" s="17">
        <v>22</v>
      </c>
      <c r="D643" s="18" t="s">
        <v>53</v>
      </c>
      <c r="E643" s="19">
        <v>150000</v>
      </c>
      <c r="F643" s="20">
        <f>SUM(E643*C643)</f>
        <v>3300000</v>
      </c>
      <c r="G643" s="35"/>
      <c r="H643" s="35"/>
      <c r="I643" s="35"/>
      <c r="J643" s="35"/>
      <c r="K643" s="35"/>
    </row>
    <row r="644" spans="1:11">
      <c r="A644" s="15"/>
      <c r="B644" s="16" t="s">
        <v>65</v>
      </c>
      <c r="C644" s="17">
        <v>6</v>
      </c>
      <c r="D644" s="18" t="s">
        <v>53</v>
      </c>
      <c r="E644" s="19">
        <v>100000</v>
      </c>
      <c r="F644" s="20">
        <f>SUM(E644*C644)</f>
        <v>600000</v>
      </c>
      <c r="G644" s="35"/>
      <c r="H644" s="35"/>
      <c r="I644" s="35"/>
      <c r="J644" s="35"/>
      <c r="K644" s="35"/>
    </row>
    <row r="645" spans="1:11">
      <c r="A645" s="15"/>
      <c r="B645" s="16"/>
      <c r="C645" s="17"/>
      <c r="D645" s="18"/>
      <c r="E645" s="19"/>
      <c r="F645" s="20"/>
      <c r="G645" s="35"/>
      <c r="H645" s="35"/>
      <c r="I645" s="35"/>
      <c r="J645" s="35"/>
      <c r="K645" s="35"/>
    </row>
    <row r="646" spans="1:11">
      <c r="A646" s="15"/>
      <c r="B646" s="120" t="s">
        <v>295</v>
      </c>
      <c r="C646" s="497"/>
      <c r="D646" s="122"/>
      <c r="E646" s="498"/>
      <c r="F646" s="57">
        <f>SUM(F647:F647)</f>
        <v>4500000</v>
      </c>
      <c r="G646" s="35"/>
      <c r="H646" s="35"/>
      <c r="I646" s="35"/>
      <c r="J646" s="35"/>
      <c r="K646" s="35"/>
    </row>
    <row r="647" spans="1:11">
      <c r="A647" s="15"/>
      <c r="B647" s="16" t="s">
        <v>296</v>
      </c>
      <c r="C647" s="17">
        <v>3</v>
      </c>
      <c r="D647" s="18" t="s">
        <v>53</v>
      </c>
      <c r="E647" s="19">
        <v>1500000</v>
      </c>
      <c r="F647" s="20">
        <f>SUM(E647*C647)</f>
        <v>4500000</v>
      </c>
      <c r="G647" s="35"/>
      <c r="H647" s="35"/>
      <c r="I647" s="35"/>
      <c r="J647" s="35"/>
      <c r="K647" s="35"/>
    </row>
    <row r="648" spans="1:11">
      <c r="A648" s="15"/>
      <c r="B648" s="16"/>
      <c r="C648" s="17"/>
      <c r="D648" s="18"/>
      <c r="E648" s="19"/>
      <c r="F648" s="20"/>
      <c r="G648" s="35"/>
      <c r="H648" s="35"/>
      <c r="I648" s="35"/>
      <c r="J648" s="35"/>
      <c r="K648" s="35"/>
    </row>
    <row r="649" spans="1:11">
      <c r="A649" s="15"/>
      <c r="B649" s="16"/>
      <c r="C649" s="17"/>
      <c r="D649" s="18"/>
      <c r="E649" s="19"/>
      <c r="F649" s="20"/>
      <c r="G649" s="35"/>
      <c r="H649" s="35"/>
      <c r="I649" s="35"/>
      <c r="J649" s="35"/>
      <c r="K649" s="35"/>
    </row>
    <row r="650" spans="1:11">
      <c r="A650" s="15"/>
      <c r="B650" s="288" t="s">
        <v>297</v>
      </c>
      <c r="C650" s="295">
        <v>1</v>
      </c>
      <c r="D650" s="290" t="s">
        <v>29</v>
      </c>
      <c r="E650" s="291">
        <v>5000000</v>
      </c>
      <c r="F650" s="14">
        <f>SUM(E650)</f>
        <v>5000000</v>
      </c>
      <c r="G650" s="35"/>
      <c r="H650" s="35"/>
      <c r="I650" s="35"/>
      <c r="J650" s="35"/>
      <c r="K650" s="35"/>
    </row>
    <row r="651" spans="1:11">
      <c r="A651" s="15"/>
      <c r="B651" s="16"/>
      <c r="C651" s="17"/>
      <c r="D651" s="18"/>
      <c r="E651" s="19"/>
      <c r="F651" s="20"/>
      <c r="G651" s="35"/>
      <c r="H651" s="35"/>
      <c r="I651" s="35"/>
      <c r="J651" s="35"/>
      <c r="K651" s="35"/>
    </row>
    <row r="652" spans="1:11">
      <c r="A652" s="226"/>
      <c r="B652" s="499" t="s">
        <v>147</v>
      </c>
      <c r="C652" s="500"/>
      <c r="D652" s="229"/>
      <c r="E652" s="501"/>
      <c r="F652" s="502">
        <f>SUM(F654:F658)</f>
        <v>5000000</v>
      </c>
      <c r="G652" s="35"/>
      <c r="H652" s="35"/>
      <c r="I652" s="35"/>
      <c r="J652" s="35"/>
      <c r="K652" s="35"/>
    </row>
    <row r="653" spans="1:11">
      <c r="A653" s="226"/>
      <c r="B653" s="233" t="s">
        <v>298</v>
      </c>
      <c r="C653" s="234"/>
      <c r="D653" s="235"/>
      <c r="E653" s="236"/>
      <c r="F653" s="237"/>
      <c r="G653" s="35"/>
      <c r="H653" s="35"/>
      <c r="I653" s="35"/>
      <c r="J653" s="35"/>
      <c r="K653" s="35"/>
    </row>
    <row r="654" spans="1:11">
      <c r="A654" s="226"/>
      <c r="B654" s="233" t="s">
        <v>149</v>
      </c>
      <c r="C654" s="234">
        <v>1</v>
      </c>
      <c r="D654" s="235" t="s">
        <v>92</v>
      </c>
      <c r="E654" s="236">
        <v>1500000</v>
      </c>
      <c r="F654" s="237">
        <f>+E654</f>
        <v>1500000</v>
      </c>
      <c r="G654" s="35"/>
      <c r="H654" s="35"/>
      <c r="I654" s="35"/>
      <c r="J654" s="35"/>
      <c r="K654" s="35"/>
    </row>
    <row r="655" spans="1:11">
      <c r="A655" s="226"/>
      <c r="B655" s="233" t="s">
        <v>150</v>
      </c>
      <c r="C655" s="234">
        <v>1</v>
      </c>
      <c r="D655" s="235" t="s">
        <v>92</v>
      </c>
      <c r="E655" s="236">
        <v>1250000</v>
      </c>
      <c r="F655" s="237">
        <f>+E655</f>
        <v>1250000</v>
      </c>
      <c r="G655" s="35"/>
      <c r="H655" s="35"/>
      <c r="I655" s="35"/>
      <c r="J655" s="35"/>
      <c r="K655" s="35"/>
    </row>
    <row r="656" spans="1:11">
      <c r="A656" s="226"/>
      <c r="B656" s="233" t="s">
        <v>151</v>
      </c>
      <c r="C656" s="234">
        <v>1</v>
      </c>
      <c r="D656" s="235" t="s">
        <v>92</v>
      </c>
      <c r="E656" s="236">
        <v>1000000</v>
      </c>
      <c r="F656" s="237">
        <f>+E656</f>
        <v>1000000</v>
      </c>
      <c r="G656" s="35"/>
      <c r="H656" s="35"/>
      <c r="I656" s="35"/>
      <c r="J656" s="35"/>
      <c r="K656" s="35"/>
    </row>
    <row r="657" spans="1:11">
      <c r="A657" s="226"/>
      <c r="B657" s="233" t="s">
        <v>299</v>
      </c>
      <c r="C657" s="234">
        <v>1</v>
      </c>
      <c r="D657" s="235" t="s">
        <v>92</v>
      </c>
      <c r="E657" s="236">
        <v>750000</v>
      </c>
      <c r="F657" s="237">
        <f>+E657</f>
        <v>750000</v>
      </c>
      <c r="G657" s="35"/>
      <c r="H657" s="35"/>
      <c r="I657" s="35"/>
      <c r="J657" s="35"/>
      <c r="K657" s="35"/>
    </row>
    <row r="658" spans="1:11">
      <c r="A658" s="226"/>
      <c r="B658" s="233" t="s">
        <v>300</v>
      </c>
      <c r="C658" s="234">
        <v>1</v>
      </c>
      <c r="D658" s="235" t="s">
        <v>92</v>
      </c>
      <c r="E658" s="236">
        <v>500000</v>
      </c>
      <c r="F658" s="237">
        <f>+E658</f>
        <v>500000</v>
      </c>
      <c r="G658" s="35"/>
      <c r="H658" s="35"/>
      <c r="I658" s="35"/>
      <c r="J658" s="35"/>
      <c r="K658" s="35"/>
    </row>
    <row r="659" spans="1:11">
      <c r="A659" s="15"/>
      <c r="B659" s="22"/>
      <c r="C659" s="23"/>
      <c r="D659" s="18"/>
      <c r="E659" s="24"/>
      <c r="F659" s="25"/>
      <c r="G659" s="35"/>
      <c r="H659" s="35"/>
      <c r="I659" s="35"/>
      <c r="J659" s="35"/>
      <c r="K659" s="35"/>
    </row>
    <row r="660" spans="1:11">
      <c r="A660" s="15"/>
      <c r="B660" s="21" t="s">
        <v>35</v>
      </c>
      <c r="C660" s="11" t="s">
        <v>3</v>
      </c>
      <c r="D660" s="12" t="s">
        <v>3</v>
      </c>
      <c r="E660" s="13" t="s">
        <v>3</v>
      </c>
      <c r="F660" s="14">
        <f>SUM(F661:F662)</f>
        <v>1000000</v>
      </c>
      <c r="G660" s="35"/>
      <c r="H660" s="35"/>
      <c r="I660" s="35"/>
      <c r="J660" s="35"/>
      <c r="K660" s="35"/>
    </row>
    <row r="661" spans="1:11">
      <c r="A661" s="26"/>
      <c r="B661" s="22" t="s">
        <v>301</v>
      </c>
      <c r="C661" s="23">
        <v>2</v>
      </c>
      <c r="D661" s="18" t="s">
        <v>34</v>
      </c>
      <c r="E661" s="24">
        <v>250000</v>
      </c>
      <c r="F661" s="20">
        <f>SUM(E661*C661)</f>
        <v>500000</v>
      </c>
      <c r="G661" s="35"/>
      <c r="H661" s="35"/>
      <c r="I661" s="35"/>
      <c r="J661" s="35"/>
      <c r="K661" s="35"/>
    </row>
    <row r="662" spans="1:11">
      <c r="A662" s="26"/>
      <c r="B662" s="22" t="s">
        <v>302</v>
      </c>
      <c r="C662" s="23">
        <v>1</v>
      </c>
      <c r="D662" s="18" t="s">
        <v>107</v>
      </c>
      <c r="E662" s="24">
        <v>500000</v>
      </c>
      <c r="F662" s="20">
        <f>SUM(E662*C662)</f>
        <v>500000</v>
      </c>
      <c r="G662" s="35"/>
      <c r="H662" s="35"/>
      <c r="I662" s="35"/>
      <c r="J662" s="35"/>
      <c r="K662" s="35"/>
    </row>
    <row r="663" spans="1:11">
      <c r="A663" s="26"/>
      <c r="B663" s="22"/>
      <c r="C663" s="23"/>
      <c r="D663" s="18"/>
      <c r="E663" s="24"/>
      <c r="F663" s="20"/>
      <c r="G663" s="35"/>
      <c r="H663" s="35"/>
      <c r="I663" s="35"/>
      <c r="J663" s="35"/>
      <c r="K663" s="35"/>
    </row>
    <row r="664" spans="1:11">
      <c r="A664" s="26"/>
      <c r="B664" s="21" t="s">
        <v>303</v>
      </c>
      <c r="C664" s="11"/>
      <c r="D664" s="12"/>
      <c r="E664" s="13"/>
      <c r="F664" s="14">
        <f>+F665</f>
        <v>15000000</v>
      </c>
      <c r="G664" s="35"/>
      <c r="H664" s="35"/>
      <c r="I664" s="35"/>
      <c r="J664" s="35"/>
      <c r="K664" s="35"/>
    </row>
    <row r="665" spans="1:11">
      <c r="A665" s="26"/>
      <c r="B665" s="22" t="s">
        <v>304</v>
      </c>
      <c r="C665" s="23">
        <v>1</v>
      </c>
      <c r="D665" s="18" t="s">
        <v>107</v>
      </c>
      <c r="E665" s="24">
        <v>15000000</v>
      </c>
      <c r="F665" s="20">
        <f>SUM(E665*C665)</f>
        <v>15000000</v>
      </c>
      <c r="G665" s="35"/>
      <c r="H665" s="35"/>
      <c r="I665" s="35"/>
      <c r="J665" s="35"/>
      <c r="K665" s="35"/>
    </row>
    <row r="666" spans="1:11">
      <c r="A666" s="26"/>
      <c r="B666" s="22"/>
      <c r="C666" s="23"/>
      <c r="D666" s="18"/>
      <c r="E666" s="24"/>
      <c r="F666" s="20"/>
      <c r="G666" s="35"/>
      <c r="H666" s="35"/>
      <c r="I666" s="35"/>
      <c r="J666" s="35"/>
      <c r="K666" s="35"/>
    </row>
    <row r="667" spans="1:11">
      <c r="A667" s="26"/>
      <c r="B667" s="21" t="s">
        <v>305</v>
      </c>
      <c r="C667" s="11" t="s">
        <v>3</v>
      </c>
      <c r="D667" s="12" t="s">
        <v>3</v>
      </c>
      <c r="E667" s="13" t="s">
        <v>3</v>
      </c>
      <c r="F667" s="14">
        <f>SUM(F668:F668)</f>
        <v>525000</v>
      </c>
      <c r="G667" s="35"/>
      <c r="H667" s="35"/>
      <c r="I667" s="35"/>
      <c r="J667" s="35"/>
      <c r="K667" s="35"/>
    </row>
    <row r="668" spans="1:11">
      <c r="A668" s="26"/>
      <c r="B668" s="22" t="s">
        <v>306</v>
      </c>
      <c r="C668" s="23">
        <v>35</v>
      </c>
      <c r="D668" s="18" t="s">
        <v>307</v>
      </c>
      <c r="E668" s="24">
        <v>15000</v>
      </c>
      <c r="F668" s="20">
        <f>SUM(E668*C668)</f>
        <v>525000</v>
      </c>
      <c r="G668" s="35"/>
      <c r="H668" s="35"/>
      <c r="I668" s="35"/>
      <c r="J668" s="35"/>
      <c r="K668" s="35"/>
    </row>
    <row r="669" spans="1:11">
      <c r="A669" s="26"/>
      <c r="B669" s="22"/>
      <c r="C669" s="23"/>
      <c r="D669" s="18" t="s">
        <v>3</v>
      </c>
      <c r="E669" s="24"/>
      <c r="F669" s="20"/>
      <c r="G669" s="35"/>
      <c r="H669" s="35"/>
      <c r="I669" s="35"/>
      <c r="J669" s="35"/>
      <c r="K669" s="35"/>
    </row>
    <row r="670" spans="1:11">
      <c r="A670" s="15"/>
      <c r="B670" s="21" t="s">
        <v>43</v>
      </c>
      <c r="C670" s="11"/>
      <c r="D670" s="12"/>
      <c r="E670" s="13"/>
      <c r="F670" s="14">
        <f>SUM(F671:F671)</f>
        <v>6360000</v>
      </c>
      <c r="G670" s="35"/>
      <c r="H670" s="35"/>
      <c r="I670" s="35"/>
      <c r="J670" s="35"/>
      <c r="K670" s="35"/>
    </row>
    <row r="671" spans="1:11">
      <c r="A671" s="15"/>
      <c r="B671" s="16" t="s">
        <v>44</v>
      </c>
      <c r="C671" s="17" t="s">
        <v>37</v>
      </c>
      <c r="D671" s="28" t="s">
        <v>37</v>
      </c>
      <c r="E671" s="19">
        <v>6360000</v>
      </c>
      <c r="F671" s="20">
        <f>SUM(E671)</f>
        <v>6360000</v>
      </c>
      <c r="G671" s="35"/>
      <c r="H671" s="35"/>
      <c r="I671" s="35"/>
      <c r="J671" s="35"/>
      <c r="K671" s="35"/>
    </row>
    <row r="672" spans="1:11">
      <c r="A672" s="15"/>
      <c r="B672" s="16"/>
      <c r="C672" s="17"/>
      <c r="D672" s="28"/>
      <c r="E672" s="19"/>
      <c r="F672" s="20"/>
      <c r="G672" s="35"/>
      <c r="H672" s="35"/>
      <c r="I672" s="35"/>
      <c r="J672" s="35"/>
      <c r="K672" s="35"/>
    </row>
    <row r="673" spans="1:11">
      <c r="A673" s="15"/>
      <c r="B673" s="16"/>
      <c r="C673" s="17"/>
      <c r="D673" s="32"/>
      <c r="E673" s="19"/>
      <c r="F673" s="20"/>
      <c r="G673" s="35"/>
      <c r="H673" s="35"/>
      <c r="I673" s="35"/>
      <c r="J673" s="35"/>
      <c r="K673" s="35"/>
    </row>
    <row r="674" spans="1:11">
      <c r="A674" s="15"/>
      <c r="B674" s="21" t="s">
        <v>308</v>
      </c>
      <c r="C674" s="11" t="s">
        <v>3</v>
      </c>
      <c r="D674" s="12" t="s">
        <v>3</v>
      </c>
      <c r="E674" s="13" t="s">
        <v>3</v>
      </c>
      <c r="F674" s="14">
        <f>SUM(F675:F675)</f>
        <v>3000000</v>
      </c>
      <c r="G674" s="35"/>
      <c r="H674" s="35"/>
      <c r="I674" s="35"/>
      <c r="J674" s="35"/>
      <c r="K674" s="35"/>
    </row>
    <row r="675" spans="1:11">
      <c r="A675" s="503" t="s">
        <v>3</v>
      </c>
      <c r="B675" s="504" t="s">
        <v>309</v>
      </c>
      <c r="C675" s="505">
        <v>20</v>
      </c>
      <c r="D675" s="506" t="s">
        <v>53</v>
      </c>
      <c r="E675" s="507">
        <v>150000</v>
      </c>
      <c r="F675" s="508">
        <f>SUM(E675*C675)</f>
        <v>3000000</v>
      </c>
      <c r="G675" s="35"/>
      <c r="H675" s="35"/>
      <c r="I675" s="35"/>
      <c r="J675" s="35"/>
      <c r="K675" s="35"/>
    </row>
    <row r="676" spans="1:11">
      <c r="A676" s="35"/>
      <c r="B676" s="35"/>
      <c r="C676" s="75"/>
      <c r="D676" s="35"/>
      <c r="E676" s="35"/>
      <c r="F676" s="35"/>
      <c r="G676" s="35"/>
      <c r="H676" s="35"/>
      <c r="I676" s="35"/>
      <c r="J676" s="35"/>
      <c r="K676" s="35"/>
    </row>
    <row r="677" spans="1:11" ht="13.5" thickBot="1">
      <c r="A677" s="509"/>
      <c r="B677" s="510"/>
      <c r="C677" s="511"/>
      <c r="D677" s="512"/>
      <c r="E677" s="513"/>
      <c r="F677" s="513"/>
      <c r="G677" s="35"/>
      <c r="H677" s="35"/>
      <c r="I677" s="35"/>
      <c r="J677" s="35"/>
      <c r="K677" s="35"/>
    </row>
    <row r="678" spans="1:11">
      <c r="A678" s="539" t="s">
        <v>310</v>
      </c>
      <c r="B678" s="541" t="s">
        <v>6</v>
      </c>
      <c r="C678" s="543" t="s">
        <v>7</v>
      </c>
      <c r="D678" s="544"/>
      <c r="E678" s="545"/>
      <c r="F678" s="546" t="s">
        <v>8</v>
      </c>
      <c r="G678" s="35"/>
      <c r="H678" s="35"/>
      <c r="I678" s="35"/>
      <c r="J678" s="35"/>
      <c r="K678" s="35"/>
    </row>
    <row r="679" spans="1:11" ht="13.5" thickBot="1">
      <c r="A679" s="540"/>
      <c r="B679" s="542"/>
      <c r="C679" s="4" t="s">
        <v>9</v>
      </c>
      <c r="D679" s="5" t="s">
        <v>10</v>
      </c>
      <c r="E679" s="5" t="s">
        <v>11</v>
      </c>
      <c r="F679" s="547"/>
      <c r="G679" s="35"/>
      <c r="H679" s="35"/>
      <c r="I679" s="35"/>
      <c r="J679" s="35"/>
      <c r="K679" s="35"/>
    </row>
    <row r="680" spans="1:11" ht="15">
      <c r="A680" s="514">
        <v>11</v>
      </c>
      <c r="B680" s="515" t="s">
        <v>311</v>
      </c>
      <c r="C680" s="516"/>
      <c r="D680" s="517"/>
      <c r="E680" s="518"/>
      <c r="F680" s="45">
        <f>+F682+F689+F693+F695+F701+F704+F708+F713+F716+F719</f>
        <v>160000000</v>
      </c>
      <c r="G680" s="35"/>
      <c r="H680" s="35"/>
      <c r="I680" s="35"/>
      <c r="J680" s="35"/>
      <c r="K680" s="35"/>
    </row>
    <row r="681" spans="1:11" ht="15">
      <c r="A681" s="437"/>
      <c r="B681" s="519" t="s">
        <v>312</v>
      </c>
      <c r="C681" s="439"/>
      <c r="D681" s="440"/>
      <c r="E681" s="441"/>
      <c r="F681" s="51"/>
      <c r="G681" s="35"/>
      <c r="H681" s="35"/>
      <c r="I681" s="35"/>
      <c r="J681" s="35"/>
      <c r="K681" s="35"/>
    </row>
    <row r="682" spans="1:11">
      <c r="A682" s="15"/>
      <c r="B682" s="53" t="s">
        <v>313</v>
      </c>
      <c r="C682" s="54"/>
      <c r="D682" s="520"/>
      <c r="E682" s="56"/>
      <c r="F682" s="468">
        <f>SUM(F683:F687)</f>
        <v>6100000</v>
      </c>
      <c r="G682" s="35"/>
      <c r="H682" s="35"/>
      <c r="I682" s="35"/>
      <c r="J682" s="35"/>
      <c r="K682" s="35"/>
    </row>
    <row r="683" spans="1:11">
      <c r="A683" s="15"/>
      <c r="B683" s="16" t="s">
        <v>314</v>
      </c>
      <c r="C683" s="17">
        <v>1</v>
      </c>
      <c r="D683" s="18" t="s">
        <v>53</v>
      </c>
      <c r="E683" s="19">
        <v>1000000</v>
      </c>
      <c r="F683" s="59">
        <f>SUM(E683*C683)</f>
        <v>1000000</v>
      </c>
      <c r="G683" s="35"/>
      <c r="H683" s="35"/>
      <c r="I683" s="35"/>
      <c r="J683" s="35"/>
      <c r="K683" s="35"/>
    </row>
    <row r="684" spans="1:11">
      <c r="A684" s="15"/>
      <c r="B684" s="16" t="s">
        <v>55</v>
      </c>
      <c r="C684" s="17">
        <v>1</v>
      </c>
      <c r="D684" s="18" t="s">
        <v>53</v>
      </c>
      <c r="E684" s="19">
        <v>800000</v>
      </c>
      <c r="F684" s="59">
        <f>SUM(E684*C684)</f>
        <v>800000</v>
      </c>
      <c r="G684" s="35"/>
      <c r="H684" s="35"/>
      <c r="I684" s="35"/>
      <c r="J684" s="35"/>
      <c r="K684" s="35"/>
    </row>
    <row r="685" spans="1:11">
      <c r="A685" s="15"/>
      <c r="B685" s="16" t="s">
        <v>315</v>
      </c>
      <c r="C685" s="17">
        <v>1</v>
      </c>
      <c r="D685" s="18" t="s">
        <v>53</v>
      </c>
      <c r="E685" s="19">
        <v>700000</v>
      </c>
      <c r="F685" s="59">
        <f>SUM(E685*C685)</f>
        <v>700000</v>
      </c>
      <c r="G685" s="35"/>
      <c r="H685" s="35"/>
      <c r="I685" s="35"/>
      <c r="J685" s="35"/>
      <c r="K685" s="35"/>
    </row>
    <row r="686" spans="1:11">
      <c r="A686" s="15"/>
      <c r="B686" s="16" t="s">
        <v>21</v>
      </c>
      <c r="C686" s="17" t="s">
        <v>3</v>
      </c>
      <c r="D686" s="18" t="s">
        <v>3</v>
      </c>
      <c r="E686" s="19" t="s">
        <v>3</v>
      </c>
      <c r="F686" s="59" t="s">
        <v>3</v>
      </c>
      <c r="G686" s="35"/>
      <c r="H686" s="35"/>
      <c r="I686" s="35"/>
      <c r="J686" s="35"/>
      <c r="K686" s="35"/>
    </row>
    <row r="687" spans="1:11">
      <c r="A687" s="15"/>
      <c r="B687" s="16" t="s">
        <v>316</v>
      </c>
      <c r="C687" s="17">
        <v>6</v>
      </c>
      <c r="D687" s="18" t="s">
        <v>53</v>
      </c>
      <c r="E687" s="19">
        <v>600000</v>
      </c>
      <c r="F687" s="59">
        <f>SUM(E687*C687)</f>
        <v>3600000</v>
      </c>
      <c r="G687" s="35"/>
      <c r="H687" s="35"/>
      <c r="I687" s="35"/>
      <c r="J687" s="35"/>
      <c r="K687" s="35"/>
    </row>
    <row r="688" spans="1:11">
      <c r="A688" s="15"/>
      <c r="B688" s="22"/>
      <c r="C688" s="23"/>
      <c r="D688" s="183"/>
      <c r="E688" s="24"/>
      <c r="F688" s="59"/>
      <c r="G688" s="35"/>
      <c r="H688" s="35"/>
      <c r="I688" s="35"/>
      <c r="J688" s="35"/>
      <c r="K688" s="35"/>
    </row>
    <row r="689" spans="1:11">
      <c r="A689" s="15"/>
      <c r="B689" s="53" t="s">
        <v>317</v>
      </c>
      <c r="C689" s="54"/>
      <c r="D689" s="520"/>
      <c r="E689" s="56"/>
      <c r="F689" s="468">
        <f>SUM(F690:F691)</f>
        <v>12500000</v>
      </c>
      <c r="G689" s="35"/>
      <c r="H689" s="35"/>
      <c r="I689" s="35"/>
      <c r="J689" s="35"/>
      <c r="K689" s="35"/>
    </row>
    <row r="690" spans="1:11">
      <c r="A690" s="15"/>
      <c r="B690" s="16" t="s">
        <v>318</v>
      </c>
      <c r="C690" s="17">
        <v>3</v>
      </c>
      <c r="D690" s="32" t="s">
        <v>53</v>
      </c>
      <c r="E690" s="19">
        <v>2500000</v>
      </c>
      <c r="F690" s="59">
        <f>SUM(E690*C690)</f>
        <v>7500000</v>
      </c>
      <c r="G690" s="35"/>
      <c r="H690" s="35"/>
      <c r="I690" s="35"/>
      <c r="J690" s="35"/>
      <c r="K690" s="35"/>
    </row>
    <row r="691" spans="1:11">
      <c r="A691" s="15"/>
      <c r="B691" s="22" t="s">
        <v>319</v>
      </c>
      <c r="C691" s="23">
        <v>1</v>
      </c>
      <c r="D691" s="18" t="s">
        <v>29</v>
      </c>
      <c r="E691" s="24">
        <v>5000000</v>
      </c>
      <c r="F691" s="61">
        <v>5000000</v>
      </c>
      <c r="G691" s="35"/>
      <c r="H691" s="35"/>
      <c r="I691" s="35"/>
      <c r="J691" s="35"/>
      <c r="K691" s="35"/>
    </row>
    <row r="692" spans="1:11">
      <c r="A692" s="26"/>
      <c r="B692" s="22"/>
      <c r="C692" s="23"/>
      <c r="D692" s="18"/>
      <c r="E692" s="24"/>
      <c r="F692" s="61"/>
      <c r="G692" s="35"/>
      <c r="H692" s="35"/>
      <c r="I692" s="35"/>
      <c r="J692" s="35"/>
      <c r="K692" s="35"/>
    </row>
    <row r="693" spans="1:11">
      <c r="A693" s="26"/>
      <c r="B693" s="521" t="s">
        <v>320</v>
      </c>
      <c r="C693" s="121" t="s">
        <v>37</v>
      </c>
      <c r="D693" s="122" t="s">
        <v>37</v>
      </c>
      <c r="E693" s="123">
        <v>5512500</v>
      </c>
      <c r="F693" s="522">
        <f>SUM(E693)</f>
        <v>5512500</v>
      </c>
      <c r="G693" s="35"/>
      <c r="H693" s="35"/>
      <c r="I693" s="35"/>
      <c r="J693" s="35"/>
      <c r="K693" s="35"/>
    </row>
    <row r="694" spans="1:11">
      <c r="A694" s="26"/>
      <c r="B694" s="201" t="s">
        <v>3</v>
      </c>
      <c r="C694" s="28"/>
      <c r="D694" s="32"/>
      <c r="E694" s="202" t="s">
        <v>3</v>
      </c>
      <c r="F694" s="203" t="s">
        <v>3</v>
      </c>
      <c r="G694" s="35"/>
      <c r="H694" s="35"/>
      <c r="I694" s="35"/>
      <c r="J694" s="35"/>
      <c r="K694" s="35"/>
    </row>
    <row r="695" spans="1:11">
      <c r="A695" s="26"/>
      <c r="B695" s="521" t="s">
        <v>321</v>
      </c>
      <c r="C695" s="121" t="s">
        <v>3</v>
      </c>
      <c r="D695" s="122" t="s">
        <v>3</v>
      </c>
      <c r="E695" s="123" t="s">
        <v>3</v>
      </c>
      <c r="F695" s="522">
        <f>SUM(F696:F699)</f>
        <v>7012500</v>
      </c>
      <c r="G695" s="35"/>
      <c r="H695" s="35"/>
      <c r="I695" s="35"/>
      <c r="J695" s="35"/>
      <c r="K695" s="35"/>
    </row>
    <row r="696" spans="1:11">
      <c r="A696" s="26"/>
      <c r="B696" s="182" t="s">
        <v>322</v>
      </c>
      <c r="C696" s="17">
        <v>75</v>
      </c>
      <c r="D696" s="32" t="s">
        <v>34</v>
      </c>
      <c r="E696" s="202">
        <v>75000</v>
      </c>
      <c r="F696" s="203">
        <f>SUM(E696*C696)</f>
        <v>5625000</v>
      </c>
      <c r="G696" s="35"/>
      <c r="H696" s="35"/>
      <c r="I696" s="35"/>
      <c r="J696" s="35"/>
      <c r="K696" s="35"/>
    </row>
    <row r="697" spans="1:11">
      <c r="A697" s="15"/>
      <c r="B697" s="201" t="s">
        <v>323</v>
      </c>
      <c r="C697" s="17">
        <v>75</v>
      </c>
      <c r="D697" s="32" t="s">
        <v>34</v>
      </c>
      <c r="E697" s="202">
        <v>10000</v>
      </c>
      <c r="F697" s="203">
        <f>SUM(E697*C697)</f>
        <v>750000</v>
      </c>
      <c r="G697" s="35"/>
      <c r="H697" s="35"/>
      <c r="I697" s="35"/>
      <c r="J697" s="35"/>
      <c r="K697" s="35"/>
    </row>
    <row r="698" spans="1:11">
      <c r="A698" s="26"/>
      <c r="B698" s="201" t="s">
        <v>324</v>
      </c>
      <c r="C698" s="17">
        <v>75</v>
      </c>
      <c r="D698" s="32" t="s">
        <v>34</v>
      </c>
      <c r="E698" s="202">
        <v>4000</v>
      </c>
      <c r="F698" s="203">
        <f>SUM(E698*C698)</f>
        <v>300000</v>
      </c>
      <c r="G698" s="35"/>
      <c r="H698" s="35"/>
      <c r="I698" s="35"/>
      <c r="J698" s="35"/>
      <c r="K698" s="35"/>
    </row>
    <row r="699" spans="1:11">
      <c r="A699" s="26"/>
      <c r="B699" s="201" t="s">
        <v>325</v>
      </c>
      <c r="C699" s="17">
        <v>75</v>
      </c>
      <c r="D699" s="32" t="s">
        <v>307</v>
      </c>
      <c r="E699" s="202">
        <v>4500</v>
      </c>
      <c r="F699" s="203">
        <f>SUM(E699*C699)</f>
        <v>337500</v>
      </c>
      <c r="G699" s="35"/>
      <c r="H699" s="35"/>
      <c r="I699" s="35"/>
      <c r="J699" s="35"/>
      <c r="K699" s="35"/>
    </row>
    <row r="700" spans="1:11">
      <c r="A700" s="26"/>
      <c r="B700" s="201"/>
      <c r="C700" s="28"/>
      <c r="D700" s="32"/>
      <c r="E700" s="202"/>
      <c r="F700" s="203"/>
      <c r="G700" s="35"/>
      <c r="H700" s="35"/>
      <c r="I700" s="35"/>
      <c r="J700" s="35"/>
      <c r="K700" s="35"/>
    </row>
    <row r="701" spans="1:11">
      <c r="A701" s="26"/>
      <c r="B701" s="521" t="s">
        <v>326</v>
      </c>
      <c r="C701" s="520"/>
      <c r="D701" s="55"/>
      <c r="E701" s="523"/>
      <c r="F701" s="522">
        <f>SUM(F702)</f>
        <v>67500000</v>
      </c>
      <c r="G701" s="35"/>
      <c r="H701" s="35"/>
      <c r="I701" s="35"/>
      <c r="J701" s="35"/>
      <c r="K701" s="35"/>
    </row>
    <row r="702" spans="1:11">
      <c r="A702" s="26"/>
      <c r="B702" s="201" t="s">
        <v>327</v>
      </c>
      <c r="C702" s="28">
        <v>150</v>
      </c>
      <c r="D702" s="32" t="s">
        <v>78</v>
      </c>
      <c r="E702" s="202">
        <v>450000</v>
      </c>
      <c r="F702" s="203">
        <f>SUM(E702*C702)</f>
        <v>67500000</v>
      </c>
      <c r="G702" s="35"/>
      <c r="H702" s="35"/>
      <c r="I702" s="35"/>
      <c r="J702" s="35"/>
      <c r="K702" s="35"/>
    </row>
    <row r="703" spans="1:11">
      <c r="A703" s="26"/>
      <c r="B703" s="201"/>
      <c r="C703" s="28"/>
      <c r="D703" s="32"/>
      <c r="E703" s="202"/>
      <c r="F703" s="203"/>
      <c r="G703" s="35"/>
      <c r="H703" s="35"/>
      <c r="I703" s="35"/>
      <c r="J703" s="35"/>
      <c r="K703" s="35"/>
    </row>
    <row r="704" spans="1:11">
      <c r="A704" s="26"/>
      <c r="B704" s="521" t="s">
        <v>328</v>
      </c>
      <c r="C704" s="520"/>
      <c r="D704" s="55"/>
      <c r="E704" s="523"/>
      <c r="F704" s="522">
        <f>SUM(F705:F706)</f>
        <v>1000000</v>
      </c>
      <c r="G704" s="35"/>
      <c r="H704" s="35"/>
      <c r="I704" s="35"/>
      <c r="J704" s="35"/>
      <c r="K704" s="35"/>
    </row>
    <row r="705" spans="1:11">
      <c r="A705" s="26"/>
      <c r="B705" s="201" t="s">
        <v>157</v>
      </c>
      <c r="C705" s="17">
        <v>2</v>
      </c>
      <c r="D705" s="32" t="s">
        <v>34</v>
      </c>
      <c r="E705" s="202">
        <v>250000</v>
      </c>
      <c r="F705" s="203">
        <f>SUM(E705*C705)</f>
        <v>500000</v>
      </c>
      <c r="G705" s="35"/>
      <c r="H705" s="35"/>
      <c r="I705" s="35"/>
      <c r="J705" s="35"/>
      <c r="K705" s="35"/>
    </row>
    <row r="706" spans="1:11">
      <c r="A706" s="26"/>
      <c r="B706" s="201" t="s">
        <v>231</v>
      </c>
      <c r="C706" s="17" t="s">
        <v>37</v>
      </c>
      <c r="D706" s="32" t="s">
        <v>37</v>
      </c>
      <c r="E706" s="202">
        <v>500000</v>
      </c>
      <c r="F706" s="203">
        <f>SUM(E706)</f>
        <v>500000</v>
      </c>
      <c r="G706" s="35"/>
      <c r="H706" s="35"/>
      <c r="I706" s="35"/>
      <c r="J706" s="35"/>
      <c r="K706" s="35"/>
    </row>
    <row r="707" spans="1:11">
      <c r="A707" s="26"/>
      <c r="B707" s="182"/>
      <c r="C707" s="183"/>
      <c r="D707" s="18"/>
      <c r="E707" s="63"/>
      <c r="F707" s="524"/>
      <c r="G707" s="35"/>
      <c r="H707" s="35"/>
      <c r="I707" s="35"/>
      <c r="J707" s="35"/>
      <c r="K707" s="35"/>
    </row>
    <row r="708" spans="1:11">
      <c r="A708" s="525"/>
      <c r="B708" s="53" t="s">
        <v>329</v>
      </c>
      <c r="C708" s="121"/>
      <c r="D708" s="122"/>
      <c r="E708" s="123"/>
      <c r="F708" s="522">
        <f>SUM(F709:F711)</f>
        <v>21125000</v>
      </c>
      <c r="G708" s="35"/>
      <c r="H708" s="35"/>
      <c r="I708" s="35"/>
      <c r="J708" s="35"/>
      <c r="K708" s="35"/>
    </row>
    <row r="709" spans="1:11">
      <c r="A709" s="26"/>
      <c r="B709" s="16" t="s">
        <v>330</v>
      </c>
      <c r="C709" s="17">
        <v>200</v>
      </c>
      <c r="D709" s="18" t="s">
        <v>218</v>
      </c>
      <c r="E709" s="19">
        <v>100000</v>
      </c>
      <c r="F709" s="59">
        <f>SUM(E709*C709)</f>
        <v>20000000</v>
      </c>
      <c r="G709" s="35"/>
      <c r="H709" s="35"/>
      <c r="I709" s="35"/>
      <c r="J709" s="35"/>
      <c r="K709" s="35"/>
    </row>
    <row r="710" spans="1:11">
      <c r="A710" s="26"/>
      <c r="B710" s="16" t="s">
        <v>331</v>
      </c>
      <c r="C710" s="17">
        <v>75</v>
      </c>
      <c r="D710" s="18" t="s">
        <v>161</v>
      </c>
      <c r="E710" s="19">
        <v>10000</v>
      </c>
      <c r="F710" s="59">
        <f>SUM(E710*C710)</f>
        <v>750000</v>
      </c>
      <c r="G710" s="35"/>
      <c r="H710" s="35"/>
      <c r="I710" s="35"/>
      <c r="J710" s="35"/>
      <c r="K710" s="35"/>
    </row>
    <row r="711" spans="1:11">
      <c r="A711" s="26"/>
      <c r="B711" s="16" t="s">
        <v>332</v>
      </c>
      <c r="C711" s="17">
        <v>75</v>
      </c>
      <c r="D711" s="18" t="s">
        <v>161</v>
      </c>
      <c r="E711" s="19">
        <v>5000</v>
      </c>
      <c r="F711" s="59">
        <f>SUM(E711*C711)</f>
        <v>375000</v>
      </c>
      <c r="G711" s="35"/>
      <c r="H711" s="35"/>
      <c r="I711" s="35"/>
      <c r="J711" s="35"/>
      <c r="K711" s="35"/>
    </row>
    <row r="712" spans="1:11">
      <c r="A712" s="26"/>
      <c r="B712" s="16"/>
      <c r="C712" s="17"/>
      <c r="D712" s="18"/>
      <c r="E712" s="19"/>
      <c r="F712" s="59"/>
      <c r="G712" s="35"/>
      <c r="H712" s="35"/>
      <c r="I712" s="35"/>
      <c r="J712" s="35"/>
      <c r="K712" s="35"/>
    </row>
    <row r="713" spans="1:11">
      <c r="A713" s="525"/>
      <c r="B713" s="53" t="s">
        <v>333</v>
      </c>
      <c r="C713" s="121"/>
      <c r="D713" s="122"/>
      <c r="E713" s="123"/>
      <c r="F713" s="522">
        <f>SUM(F714)</f>
        <v>5000000</v>
      </c>
      <c r="G713" s="35"/>
      <c r="H713" s="35"/>
      <c r="I713" s="35"/>
      <c r="J713" s="35"/>
      <c r="K713" s="35"/>
    </row>
    <row r="714" spans="1:11">
      <c r="A714" s="26"/>
      <c r="B714" s="16" t="s">
        <v>109</v>
      </c>
      <c r="C714" s="17" t="s">
        <v>37</v>
      </c>
      <c r="D714" s="18" t="s">
        <v>37</v>
      </c>
      <c r="E714" s="19">
        <v>5000000</v>
      </c>
      <c r="F714" s="59">
        <f>SUM(E714)</f>
        <v>5000000</v>
      </c>
      <c r="G714" s="35"/>
      <c r="H714" s="35"/>
      <c r="I714" s="35"/>
      <c r="J714" s="35"/>
      <c r="K714" s="35"/>
    </row>
    <row r="715" spans="1:11">
      <c r="A715" s="26"/>
      <c r="B715" s="201"/>
      <c r="C715" s="28"/>
      <c r="D715" s="32"/>
      <c r="E715" s="202"/>
      <c r="F715" s="203"/>
      <c r="G715" s="35"/>
      <c r="H715" s="35"/>
      <c r="I715" s="35"/>
      <c r="J715" s="35"/>
      <c r="K715" s="35"/>
    </row>
    <row r="716" spans="1:11">
      <c r="A716" s="68"/>
      <c r="B716" s="21" t="s">
        <v>96</v>
      </c>
      <c r="C716" s="11" t="s">
        <v>37</v>
      </c>
      <c r="D716" s="29" t="s">
        <v>37</v>
      </c>
      <c r="E716" s="13"/>
      <c r="F716" s="52">
        <f>+F717</f>
        <v>20000000</v>
      </c>
      <c r="G716" s="35"/>
      <c r="H716" s="35"/>
      <c r="I716" s="35"/>
      <c r="J716" s="35"/>
      <c r="K716" s="35"/>
    </row>
    <row r="717" spans="1:11">
      <c r="A717" s="68"/>
      <c r="B717" s="526" t="s">
        <v>311</v>
      </c>
      <c r="C717" s="11"/>
      <c r="D717" s="29"/>
      <c r="E717" s="13">
        <v>20000000</v>
      </c>
      <c r="F717" s="30">
        <f>+E717</f>
        <v>20000000</v>
      </c>
      <c r="G717" s="35"/>
      <c r="H717" s="35"/>
      <c r="I717" s="35"/>
      <c r="J717" s="35"/>
      <c r="K717" s="35"/>
    </row>
    <row r="718" spans="1:11">
      <c r="A718" s="68"/>
      <c r="B718" s="526" t="s">
        <v>334</v>
      </c>
      <c r="C718" s="527"/>
      <c r="D718" s="12"/>
      <c r="E718" s="13"/>
      <c r="F718" s="528" t="s">
        <v>3</v>
      </c>
      <c r="G718" s="35"/>
      <c r="H718" s="35"/>
      <c r="I718" s="35"/>
      <c r="J718" s="35"/>
      <c r="K718" s="35"/>
    </row>
    <row r="719" spans="1:11">
      <c r="A719" s="529"/>
      <c r="B719" s="530" t="s">
        <v>335</v>
      </c>
      <c r="C719" s="531"/>
      <c r="D719" s="532"/>
      <c r="E719" s="533"/>
      <c r="F719" s="534">
        <f>SUM(F720:F721)</f>
        <v>14250000</v>
      </c>
      <c r="G719" s="35"/>
      <c r="H719" s="35"/>
      <c r="I719" s="35"/>
      <c r="J719" s="35"/>
      <c r="K719" s="35"/>
    </row>
    <row r="720" spans="1:11">
      <c r="A720" s="26"/>
      <c r="B720" s="201" t="s">
        <v>336</v>
      </c>
      <c r="C720" s="17">
        <v>75</v>
      </c>
      <c r="D720" s="32" t="s">
        <v>92</v>
      </c>
      <c r="E720" s="202">
        <v>150000</v>
      </c>
      <c r="F720" s="203">
        <f>SUM(E720*C720)</f>
        <v>11250000</v>
      </c>
      <c r="G720" s="35"/>
      <c r="H720" s="35"/>
      <c r="I720" s="35"/>
      <c r="J720" s="35"/>
      <c r="K720" s="35"/>
    </row>
    <row r="721" spans="1:11" ht="13.5" thickBot="1">
      <c r="A721" s="125"/>
      <c r="B721" s="206" t="s">
        <v>337</v>
      </c>
      <c r="C721" s="127">
        <v>20</v>
      </c>
      <c r="D721" s="208" t="s">
        <v>92</v>
      </c>
      <c r="E721" s="209">
        <v>150000</v>
      </c>
      <c r="F721" s="535">
        <f>SUM(E721*C721)</f>
        <v>3000000</v>
      </c>
      <c r="G721" s="35"/>
      <c r="H721" s="35"/>
      <c r="I721" s="35"/>
      <c r="J721" s="35"/>
      <c r="K721" s="35"/>
    </row>
    <row r="722" spans="1:11">
      <c r="A722" s="35"/>
      <c r="B722" s="35"/>
      <c r="C722" s="75"/>
      <c r="D722" s="35"/>
      <c r="E722" s="35"/>
      <c r="F722" s="35"/>
      <c r="G722" s="35"/>
      <c r="H722" s="35"/>
      <c r="I722" s="35"/>
      <c r="J722" s="35"/>
      <c r="K722" s="35"/>
    </row>
    <row r="723" spans="1:11">
      <c r="A723" s="35"/>
      <c r="B723" s="35"/>
      <c r="C723" s="75"/>
      <c r="D723" s="35"/>
      <c r="E723" s="35"/>
      <c r="F723" s="35"/>
      <c r="G723" s="35"/>
      <c r="H723" s="35"/>
      <c r="I723" s="35"/>
      <c r="J723" s="35"/>
      <c r="K723" s="35"/>
    </row>
    <row r="724" spans="1:11">
      <c r="A724" s="35"/>
      <c r="B724" s="35"/>
      <c r="C724" s="75"/>
      <c r="D724" s="35"/>
      <c r="E724" s="35"/>
      <c r="F724" s="35"/>
      <c r="G724" s="35"/>
      <c r="H724" s="35"/>
      <c r="I724" s="35"/>
      <c r="J724" s="35"/>
      <c r="K724" s="35"/>
    </row>
    <row r="725" spans="1:11">
      <c r="A725" s="35"/>
      <c r="B725" s="35"/>
      <c r="C725" s="75"/>
      <c r="D725" s="35"/>
      <c r="E725" s="35"/>
      <c r="F725" s="35"/>
      <c r="G725" s="35"/>
      <c r="H725" s="35"/>
      <c r="I725" s="35"/>
      <c r="J725" s="35"/>
      <c r="K725" s="35"/>
    </row>
    <row r="726" spans="1:11">
      <c r="A726" s="35"/>
      <c r="B726" s="35"/>
      <c r="C726" s="75"/>
      <c r="D726" s="35"/>
      <c r="E726" s="35"/>
      <c r="F726" s="35"/>
      <c r="G726" s="35"/>
      <c r="H726" s="35"/>
      <c r="I726" s="35"/>
      <c r="J726" s="35"/>
      <c r="K726" s="35"/>
    </row>
    <row r="727" spans="1:11">
      <c r="A727" s="35"/>
      <c r="B727" s="35"/>
      <c r="C727" s="75"/>
      <c r="D727" s="35"/>
      <c r="E727" s="35"/>
      <c r="F727" s="35"/>
      <c r="G727" s="35"/>
      <c r="H727" s="35"/>
      <c r="I727" s="35"/>
      <c r="J727" s="35"/>
      <c r="K727" s="35"/>
    </row>
    <row r="728" spans="1:11">
      <c r="A728" s="35"/>
      <c r="B728" s="35"/>
      <c r="C728" s="75"/>
      <c r="D728" s="35"/>
      <c r="E728" s="35"/>
      <c r="F728" s="35"/>
      <c r="G728" s="35"/>
      <c r="H728" s="35"/>
      <c r="I728" s="35"/>
      <c r="J728" s="35"/>
      <c r="K728" s="35"/>
    </row>
    <row r="729" spans="1:11">
      <c r="A729" s="35"/>
      <c r="B729" s="35"/>
      <c r="C729" s="75"/>
      <c r="D729" s="35"/>
      <c r="E729" s="35"/>
      <c r="F729" s="35"/>
      <c r="G729" s="35"/>
      <c r="H729" s="35"/>
      <c r="I729" s="35"/>
      <c r="J729" s="35"/>
      <c r="K729" s="35"/>
    </row>
    <row r="730" spans="1:11">
      <c r="A730" s="35"/>
      <c r="B730" s="35"/>
      <c r="C730" s="75"/>
      <c r="D730" s="35"/>
      <c r="E730" s="35"/>
      <c r="F730" s="35"/>
      <c r="G730" s="35"/>
      <c r="H730" s="35"/>
      <c r="I730" s="35"/>
      <c r="J730" s="35"/>
      <c r="K730" s="35"/>
    </row>
    <row r="731" spans="1:11">
      <c r="A731" s="35"/>
      <c r="B731" s="35"/>
      <c r="C731" s="75"/>
      <c r="D731" s="35"/>
      <c r="E731" s="35"/>
      <c r="F731" s="35"/>
      <c r="G731" s="35"/>
      <c r="H731" s="35"/>
      <c r="I731" s="35"/>
      <c r="J731" s="35"/>
      <c r="K731" s="35"/>
    </row>
    <row r="732" spans="1:11">
      <c r="A732" s="35"/>
      <c r="B732" s="35"/>
      <c r="C732" s="75"/>
      <c r="D732" s="35"/>
      <c r="E732" s="35"/>
      <c r="F732" s="35"/>
      <c r="G732" s="35"/>
      <c r="H732" s="35"/>
      <c r="I732" s="35"/>
      <c r="J732" s="35"/>
      <c r="K732" s="35"/>
    </row>
    <row r="733" spans="1:11">
      <c r="A733" s="35"/>
      <c r="B733" s="35"/>
      <c r="C733" s="75"/>
      <c r="D733" s="35"/>
      <c r="E733" s="35"/>
      <c r="F733" s="35"/>
      <c r="G733" s="35"/>
      <c r="H733" s="35"/>
      <c r="I733" s="35"/>
      <c r="J733" s="35"/>
      <c r="K733" s="35"/>
    </row>
    <row r="734" spans="1:11">
      <c r="A734" s="35"/>
      <c r="B734" s="35"/>
      <c r="C734" s="75"/>
      <c r="D734" s="35"/>
      <c r="E734" s="35"/>
      <c r="F734" s="35"/>
      <c r="G734" s="35"/>
      <c r="H734" s="35"/>
      <c r="I734" s="35"/>
      <c r="J734" s="35"/>
      <c r="K734" s="35"/>
    </row>
    <row r="735" spans="1:11">
      <c r="A735" s="35"/>
      <c r="B735" s="35"/>
      <c r="C735" s="75"/>
      <c r="D735" s="35"/>
      <c r="E735" s="35"/>
      <c r="F735" s="35"/>
      <c r="G735" s="35"/>
      <c r="H735" s="35"/>
      <c r="I735" s="35"/>
      <c r="J735" s="35"/>
      <c r="K735" s="35"/>
    </row>
    <row r="736" spans="1:11">
      <c r="A736" s="35"/>
      <c r="B736" s="35"/>
      <c r="C736" s="75"/>
      <c r="D736" s="35"/>
      <c r="E736" s="35"/>
      <c r="F736" s="35"/>
      <c r="G736" s="35"/>
      <c r="H736" s="35"/>
      <c r="I736" s="35"/>
      <c r="J736" s="35"/>
      <c r="K736" s="35"/>
    </row>
    <row r="737" spans="1:11">
      <c r="A737" s="35"/>
      <c r="B737" s="35"/>
      <c r="C737" s="75"/>
      <c r="D737" s="35"/>
      <c r="E737" s="35"/>
      <c r="F737" s="35"/>
      <c r="G737" s="35"/>
      <c r="H737" s="35"/>
      <c r="I737" s="35"/>
      <c r="J737" s="35"/>
      <c r="K737" s="35"/>
    </row>
    <row r="738" spans="1:11">
      <c r="A738" s="35"/>
      <c r="B738" s="35"/>
      <c r="C738" s="75"/>
      <c r="D738" s="35"/>
      <c r="E738" s="35"/>
      <c r="F738" s="35"/>
      <c r="G738" s="35"/>
      <c r="H738" s="35"/>
      <c r="I738" s="35"/>
      <c r="J738" s="35"/>
      <c r="K738" s="35"/>
    </row>
    <row r="739" spans="1:11">
      <c r="A739" s="35"/>
      <c r="B739" s="35"/>
      <c r="C739" s="75"/>
      <c r="D739" s="35"/>
      <c r="E739" s="35"/>
      <c r="F739" s="35"/>
      <c r="G739" s="35"/>
      <c r="H739" s="35"/>
      <c r="I739" s="35"/>
      <c r="J739" s="35"/>
      <c r="K739" s="35"/>
    </row>
    <row r="740" spans="1:11">
      <c r="A740" s="35"/>
      <c r="B740" s="35"/>
      <c r="C740" s="75"/>
      <c r="D740" s="35"/>
      <c r="E740" s="35"/>
      <c r="F740" s="35"/>
      <c r="G740" s="35"/>
      <c r="H740" s="35"/>
      <c r="I740" s="35"/>
      <c r="J740" s="35"/>
      <c r="K740" s="35"/>
    </row>
    <row r="741" spans="1:11">
      <c r="A741" s="35"/>
      <c r="B741" s="35"/>
      <c r="C741" s="75"/>
      <c r="D741" s="35"/>
      <c r="E741" s="35"/>
      <c r="F741" s="35"/>
      <c r="G741" s="35"/>
      <c r="H741" s="35"/>
      <c r="I741" s="35"/>
      <c r="J741" s="35"/>
      <c r="K741" s="35"/>
    </row>
    <row r="742" spans="1:11">
      <c r="A742" s="35"/>
      <c r="B742" s="35"/>
      <c r="C742" s="75"/>
      <c r="D742" s="35"/>
      <c r="E742" s="35"/>
      <c r="F742" s="35"/>
      <c r="G742" s="35"/>
      <c r="H742" s="35"/>
      <c r="I742" s="35"/>
      <c r="J742" s="35"/>
      <c r="K742" s="35"/>
    </row>
    <row r="743" spans="1:11">
      <c r="A743" s="35"/>
      <c r="B743" s="35"/>
      <c r="C743" s="75"/>
      <c r="D743" s="35"/>
      <c r="E743" s="35"/>
      <c r="F743" s="35"/>
      <c r="G743" s="35"/>
      <c r="H743" s="35"/>
      <c r="I743" s="35"/>
      <c r="J743" s="35"/>
      <c r="K743" s="35"/>
    </row>
    <row r="744" spans="1:11">
      <c r="A744" s="35"/>
      <c r="B744" s="35"/>
      <c r="C744" s="75"/>
      <c r="D744" s="35"/>
      <c r="E744" s="35"/>
      <c r="F744" s="35"/>
      <c r="G744" s="35"/>
      <c r="H744" s="35"/>
      <c r="I744" s="35"/>
      <c r="J744" s="35"/>
      <c r="K744" s="35"/>
    </row>
    <row r="745" spans="1:11">
      <c r="A745" s="35"/>
      <c r="B745" s="35"/>
      <c r="C745" s="75"/>
      <c r="D745" s="35"/>
      <c r="E745" s="35"/>
      <c r="F745" s="35"/>
      <c r="G745" s="35"/>
      <c r="H745" s="35"/>
      <c r="I745" s="35"/>
      <c r="J745" s="35"/>
      <c r="K745" s="35"/>
    </row>
    <row r="746" spans="1:11">
      <c r="A746" s="35"/>
      <c r="B746" s="35"/>
      <c r="C746" s="75"/>
      <c r="D746" s="35"/>
      <c r="E746" s="35"/>
      <c r="F746" s="35"/>
      <c r="G746" s="35"/>
      <c r="H746" s="35"/>
      <c r="I746" s="35"/>
      <c r="J746" s="35"/>
      <c r="K746" s="35"/>
    </row>
    <row r="747" spans="1:11">
      <c r="A747" s="35"/>
      <c r="B747" s="35"/>
      <c r="C747" s="75"/>
      <c r="D747" s="35"/>
      <c r="E747" s="35"/>
      <c r="F747" s="35"/>
      <c r="G747" s="35"/>
      <c r="H747" s="35"/>
      <c r="I747" s="35"/>
      <c r="J747" s="35"/>
      <c r="K747" s="35"/>
    </row>
    <row r="748" spans="1:11">
      <c r="A748" s="35"/>
      <c r="B748" s="35"/>
      <c r="C748" s="75"/>
      <c r="D748" s="35"/>
      <c r="E748" s="35"/>
      <c r="F748" s="35"/>
      <c r="G748" s="35"/>
      <c r="H748" s="35"/>
      <c r="I748" s="35"/>
      <c r="J748" s="35"/>
      <c r="K748" s="35"/>
    </row>
    <row r="749" spans="1:11">
      <c r="A749" s="35"/>
      <c r="B749" s="35"/>
      <c r="C749" s="75"/>
      <c r="D749" s="35"/>
      <c r="E749" s="35"/>
      <c r="F749" s="35"/>
      <c r="G749" s="35"/>
      <c r="H749" s="35"/>
      <c r="I749" s="35"/>
      <c r="J749" s="35"/>
      <c r="K749" s="35"/>
    </row>
    <row r="750" spans="1:11">
      <c r="A750" s="35"/>
      <c r="B750" s="35"/>
      <c r="C750" s="75"/>
      <c r="D750" s="35"/>
      <c r="E750" s="35"/>
      <c r="F750" s="35"/>
      <c r="G750" s="35"/>
      <c r="H750" s="35"/>
      <c r="I750" s="35"/>
      <c r="J750" s="35"/>
      <c r="K750" s="35"/>
    </row>
    <row r="751" spans="1:11">
      <c r="A751" s="35"/>
      <c r="B751" s="35"/>
      <c r="C751" s="75"/>
      <c r="D751" s="35"/>
      <c r="E751" s="35"/>
      <c r="F751" s="35"/>
      <c r="G751" s="35"/>
      <c r="H751" s="35"/>
      <c r="I751" s="35"/>
      <c r="J751" s="35"/>
      <c r="K751" s="35"/>
    </row>
    <row r="752" spans="1:11">
      <c r="A752" s="35"/>
      <c r="B752" s="35"/>
      <c r="C752" s="75"/>
      <c r="D752" s="35"/>
      <c r="E752" s="35"/>
      <c r="F752" s="35"/>
      <c r="G752" s="35"/>
      <c r="H752" s="35"/>
      <c r="I752" s="35"/>
      <c r="J752" s="35"/>
      <c r="K752" s="35"/>
    </row>
    <row r="753" spans="1:11">
      <c r="A753" s="35"/>
      <c r="B753" s="35"/>
      <c r="C753" s="75"/>
      <c r="D753" s="35"/>
      <c r="E753" s="35"/>
      <c r="F753" s="35"/>
      <c r="G753" s="35"/>
      <c r="H753" s="35"/>
      <c r="I753" s="35"/>
      <c r="J753" s="35"/>
      <c r="K753" s="35"/>
    </row>
    <row r="754" spans="1:11">
      <c r="A754" s="35"/>
      <c r="B754" s="35"/>
      <c r="C754" s="75"/>
      <c r="D754" s="35"/>
      <c r="E754" s="35"/>
      <c r="F754" s="35"/>
      <c r="G754" s="35"/>
      <c r="H754" s="35"/>
      <c r="I754" s="35"/>
      <c r="J754" s="35"/>
      <c r="K754" s="35"/>
    </row>
    <row r="755" spans="1:11">
      <c r="A755" s="35"/>
      <c r="B755" s="35"/>
      <c r="C755" s="75"/>
      <c r="D755" s="35"/>
      <c r="E755" s="35"/>
      <c r="F755" s="35"/>
      <c r="G755" s="35"/>
      <c r="H755" s="35"/>
      <c r="I755" s="35"/>
      <c r="J755" s="35"/>
      <c r="K755" s="35"/>
    </row>
    <row r="756" spans="1:11">
      <c r="A756" s="35"/>
      <c r="B756" s="35"/>
      <c r="C756" s="75"/>
      <c r="D756" s="35"/>
      <c r="E756" s="35"/>
      <c r="F756" s="35"/>
      <c r="G756" s="35"/>
      <c r="H756" s="35"/>
      <c r="I756" s="35"/>
      <c r="J756" s="35"/>
      <c r="K756" s="35"/>
    </row>
    <row r="757" spans="1:11">
      <c r="A757" s="35"/>
      <c r="B757" s="35"/>
      <c r="C757" s="75"/>
      <c r="D757" s="35"/>
      <c r="E757" s="35"/>
      <c r="F757" s="35"/>
      <c r="G757" s="35"/>
      <c r="H757" s="35"/>
      <c r="I757" s="35"/>
      <c r="J757" s="35"/>
      <c r="K757" s="35"/>
    </row>
    <row r="758" spans="1:11">
      <c r="A758" s="35"/>
      <c r="B758" s="35"/>
      <c r="C758" s="75"/>
      <c r="D758" s="35"/>
      <c r="E758" s="35"/>
      <c r="F758" s="35"/>
      <c r="G758" s="35"/>
      <c r="H758" s="35"/>
      <c r="I758" s="35"/>
      <c r="J758" s="35"/>
      <c r="K758" s="35"/>
    </row>
    <row r="759" spans="1:11">
      <c r="A759" s="35"/>
      <c r="B759" s="35"/>
      <c r="C759" s="75"/>
      <c r="D759" s="35"/>
      <c r="E759" s="35"/>
      <c r="F759" s="35"/>
      <c r="G759" s="35"/>
      <c r="H759" s="35"/>
      <c r="I759" s="35"/>
      <c r="J759" s="35"/>
      <c r="K759" s="35"/>
    </row>
    <row r="760" spans="1:11">
      <c r="A760" s="35"/>
      <c r="B760" s="35"/>
      <c r="C760" s="75"/>
      <c r="D760" s="35"/>
      <c r="E760" s="35"/>
      <c r="F760" s="35"/>
      <c r="G760" s="35"/>
      <c r="H760" s="35"/>
      <c r="I760" s="35"/>
      <c r="J760" s="35"/>
      <c r="K760" s="35"/>
    </row>
    <row r="761" spans="1:11">
      <c r="A761" s="35"/>
      <c r="B761" s="35"/>
      <c r="C761" s="75"/>
      <c r="D761" s="35"/>
      <c r="E761" s="35"/>
      <c r="F761" s="35"/>
      <c r="G761" s="35"/>
      <c r="H761" s="35"/>
      <c r="I761" s="35"/>
      <c r="J761" s="35"/>
      <c r="K761" s="35"/>
    </row>
    <row r="762" spans="1:11">
      <c r="A762" s="35"/>
      <c r="B762" s="35"/>
      <c r="C762" s="75"/>
      <c r="D762" s="35"/>
      <c r="E762" s="35"/>
      <c r="F762" s="35"/>
      <c r="G762" s="35"/>
      <c r="H762" s="35"/>
      <c r="I762" s="35"/>
      <c r="J762" s="35"/>
      <c r="K762" s="35"/>
    </row>
    <row r="763" spans="1:11">
      <c r="A763" s="35"/>
      <c r="B763" s="35"/>
      <c r="C763" s="75"/>
      <c r="D763" s="35"/>
      <c r="E763" s="35"/>
      <c r="F763" s="35"/>
      <c r="G763" s="35"/>
      <c r="H763" s="35"/>
      <c r="I763" s="35"/>
      <c r="J763" s="35"/>
      <c r="K763" s="35"/>
    </row>
    <row r="764" spans="1:11">
      <c r="A764" s="35"/>
      <c r="B764" s="35"/>
      <c r="C764" s="75"/>
      <c r="D764" s="35"/>
      <c r="E764" s="35"/>
      <c r="F764" s="35"/>
      <c r="G764" s="35"/>
      <c r="H764" s="35"/>
      <c r="I764" s="35"/>
      <c r="J764" s="35"/>
      <c r="K764" s="35"/>
    </row>
    <row r="765" spans="1:11">
      <c r="A765" s="35"/>
      <c r="B765" s="35"/>
      <c r="C765" s="75"/>
      <c r="D765" s="35"/>
      <c r="E765" s="35"/>
      <c r="F765" s="35"/>
      <c r="G765" s="35"/>
      <c r="H765" s="35"/>
      <c r="I765" s="35"/>
      <c r="J765" s="35"/>
      <c r="K765" s="35"/>
    </row>
    <row r="766" spans="1:11">
      <c r="A766" s="35"/>
      <c r="B766" s="35"/>
      <c r="C766" s="75"/>
      <c r="D766" s="35"/>
      <c r="E766" s="35"/>
      <c r="F766" s="35"/>
      <c r="G766" s="35"/>
      <c r="H766" s="35"/>
      <c r="I766" s="35"/>
      <c r="J766" s="35"/>
      <c r="K766" s="35"/>
    </row>
    <row r="767" spans="1:11">
      <c r="A767" s="35"/>
      <c r="B767" s="35"/>
      <c r="C767" s="75"/>
      <c r="D767" s="35"/>
      <c r="E767" s="35"/>
      <c r="F767" s="35"/>
      <c r="G767" s="35"/>
      <c r="H767" s="35"/>
      <c r="I767" s="35"/>
      <c r="J767" s="35"/>
      <c r="K767" s="35"/>
    </row>
    <row r="768" spans="1:11">
      <c r="A768" s="35"/>
      <c r="B768" s="35"/>
      <c r="C768" s="75"/>
      <c r="D768" s="35"/>
      <c r="E768" s="35"/>
      <c r="F768" s="35"/>
      <c r="G768" s="35"/>
      <c r="H768" s="35"/>
      <c r="I768" s="35"/>
      <c r="J768" s="35"/>
      <c r="K768" s="35"/>
    </row>
    <row r="769" spans="1:11">
      <c r="A769" s="35"/>
      <c r="B769" s="35"/>
      <c r="C769" s="75"/>
      <c r="D769" s="35"/>
      <c r="E769" s="35"/>
      <c r="F769" s="35"/>
      <c r="G769" s="35"/>
      <c r="H769" s="35"/>
      <c r="I769" s="35"/>
      <c r="J769" s="35"/>
      <c r="K769" s="35"/>
    </row>
    <row r="770" spans="1:11">
      <c r="A770" s="35"/>
      <c r="B770" s="35"/>
      <c r="C770" s="75"/>
      <c r="D770" s="35"/>
      <c r="E770" s="35"/>
      <c r="F770" s="35"/>
      <c r="G770" s="35"/>
      <c r="H770" s="35"/>
      <c r="I770" s="35"/>
      <c r="J770" s="35"/>
      <c r="K770" s="35"/>
    </row>
    <row r="771" spans="1:11">
      <c r="A771" s="35"/>
      <c r="B771" s="35"/>
      <c r="C771" s="75"/>
      <c r="D771" s="35"/>
      <c r="E771" s="35"/>
      <c r="F771" s="35"/>
      <c r="G771" s="35"/>
      <c r="H771" s="35"/>
      <c r="I771" s="35"/>
      <c r="J771" s="35"/>
      <c r="K771" s="35"/>
    </row>
    <row r="772" spans="1:11">
      <c r="A772" s="35"/>
      <c r="B772" s="35"/>
      <c r="C772" s="75"/>
      <c r="D772" s="35"/>
      <c r="E772" s="35"/>
      <c r="F772" s="35"/>
      <c r="G772" s="35"/>
      <c r="H772" s="35"/>
      <c r="I772" s="35"/>
      <c r="J772" s="35"/>
      <c r="K772" s="35"/>
    </row>
    <row r="773" spans="1:11">
      <c r="A773" s="35"/>
      <c r="B773" s="35"/>
      <c r="C773" s="75"/>
      <c r="D773" s="35"/>
      <c r="E773" s="35"/>
      <c r="F773" s="35"/>
      <c r="G773" s="35"/>
      <c r="H773" s="35"/>
      <c r="I773" s="35"/>
      <c r="J773" s="35"/>
      <c r="K773" s="35"/>
    </row>
    <row r="774" spans="1:11">
      <c r="A774" s="35"/>
      <c r="B774" s="35"/>
      <c r="C774" s="75"/>
      <c r="D774" s="35"/>
      <c r="E774" s="35"/>
      <c r="F774" s="35"/>
      <c r="G774" s="35"/>
      <c r="H774" s="35"/>
      <c r="I774" s="35"/>
      <c r="J774" s="35"/>
      <c r="K774" s="35"/>
    </row>
    <row r="775" spans="1:11">
      <c r="A775" s="35"/>
      <c r="B775" s="35"/>
      <c r="C775" s="75"/>
      <c r="D775" s="35"/>
      <c r="E775" s="35"/>
      <c r="F775" s="35"/>
      <c r="G775" s="35"/>
      <c r="H775" s="35"/>
      <c r="I775" s="35"/>
      <c r="J775" s="35"/>
      <c r="K775" s="35"/>
    </row>
    <row r="776" spans="1:11">
      <c r="A776" s="35"/>
      <c r="B776" s="35"/>
      <c r="C776" s="75"/>
      <c r="D776" s="35"/>
      <c r="E776" s="35"/>
      <c r="F776" s="35"/>
      <c r="G776" s="35"/>
      <c r="H776" s="35"/>
      <c r="I776" s="35"/>
      <c r="J776" s="35"/>
      <c r="K776" s="35"/>
    </row>
    <row r="777" spans="1:11">
      <c r="A777" s="35"/>
      <c r="B777" s="35"/>
      <c r="C777" s="75"/>
      <c r="D777" s="35"/>
      <c r="E777" s="35"/>
      <c r="F777" s="35"/>
      <c r="G777" s="35"/>
      <c r="H777" s="35"/>
      <c r="I777" s="35"/>
      <c r="J777" s="35"/>
      <c r="K777" s="35"/>
    </row>
    <row r="778" spans="1:11">
      <c r="A778" s="35"/>
      <c r="B778" s="35"/>
      <c r="C778" s="75"/>
      <c r="D778" s="35"/>
      <c r="E778" s="35"/>
      <c r="F778" s="35"/>
      <c r="G778" s="35"/>
      <c r="H778" s="35"/>
      <c r="I778" s="35"/>
      <c r="J778" s="35"/>
      <c r="K778" s="35"/>
    </row>
    <row r="779" spans="1:11">
      <c r="A779" s="35"/>
      <c r="B779" s="35"/>
      <c r="C779" s="75"/>
      <c r="D779" s="35"/>
      <c r="E779" s="35"/>
      <c r="F779" s="35"/>
      <c r="G779" s="35"/>
      <c r="H779" s="35"/>
      <c r="I779" s="35"/>
      <c r="J779" s="35"/>
      <c r="K779" s="35"/>
    </row>
    <row r="780" spans="1:11">
      <c r="A780" s="35"/>
      <c r="B780" s="35"/>
      <c r="C780" s="75"/>
      <c r="D780" s="35"/>
      <c r="E780" s="35"/>
      <c r="F780" s="35"/>
      <c r="G780" s="35"/>
      <c r="H780" s="35"/>
      <c r="I780" s="35"/>
      <c r="J780" s="35"/>
      <c r="K780" s="35"/>
    </row>
    <row r="781" spans="1:11">
      <c r="A781" s="35"/>
      <c r="B781" s="35"/>
      <c r="C781" s="75"/>
      <c r="D781" s="35"/>
      <c r="E781" s="35"/>
      <c r="F781" s="35"/>
      <c r="G781" s="35"/>
      <c r="H781" s="35"/>
      <c r="I781" s="35"/>
      <c r="J781" s="35"/>
      <c r="K781" s="35"/>
    </row>
    <row r="782" spans="1:11">
      <c r="A782" s="35"/>
      <c r="B782" s="35"/>
      <c r="C782" s="75"/>
      <c r="D782" s="35"/>
      <c r="E782" s="35"/>
      <c r="F782" s="35"/>
      <c r="G782" s="35"/>
      <c r="H782" s="35"/>
      <c r="I782" s="35"/>
      <c r="J782" s="35"/>
      <c r="K782" s="35"/>
    </row>
    <row r="783" spans="1:11">
      <c r="A783" s="35"/>
      <c r="B783" s="35"/>
      <c r="C783" s="75"/>
      <c r="D783" s="35"/>
      <c r="E783" s="35"/>
      <c r="F783" s="35"/>
      <c r="G783" s="35"/>
      <c r="H783" s="35"/>
      <c r="I783" s="35"/>
      <c r="J783" s="35"/>
      <c r="K783" s="35"/>
    </row>
    <row r="784" spans="1:11">
      <c r="A784" s="35"/>
      <c r="B784" s="35"/>
      <c r="C784" s="75"/>
      <c r="D784" s="35"/>
      <c r="E784" s="35"/>
      <c r="F784" s="35"/>
      <c r="G784" s="35"/>
      <c r="H784" s="35"/>
      <c r="I784" s="35"/>
      <c r="J784" s="35"/>
      <c r="K784" s="35"/>
    </row>
    <row r="785" spans="1:11">
      <c r="A785" s="35"/>
      <c r="B785" s="35"/>
      <c r="C785" s="75"/>
      <c r="D785" s="35"/>
      <c r="E785" s="35"/>
      <c r="F785" s="35"/>
      <c r="G785" s="35"/>
      <c r="H785" s="35"/>
      <c r="I785" s="35"/>
      <c r="J785" s="35"/>
      <c r="K785" s="35"/>
    </row>
    <row r="786" spans="1:11">
      <c r="A786" s="35"/>
      <c r="B786" s="35"/>
      <c r="C786" s="75"/>
      <c r="D786" s="35"/>
      <c r="E786" s="35"/>
      <c r="F786" s="35"/>
      <c r="G786" s="35"/>
      <c r="H786" s="35"/>
      <c r="I786" s="35"/>
      <c r="J786" s="35"/>
      <c r="K786" s="35"/>
    </row>
    <row r="787" spans="1:11">
      <c r="A787" s="35"/>
      <c r="B787" s="35"/>
      <c r="C787" s="75"/>
      <c r="D787" s="35"/>
      <c r="E787" s="35"/>
      <c r="F787" s="35"/>
      <c r="G787" s="35"/>
      <c r="H787" s="35"/>
      <c r="I787" s="35"/>
      <c r="J787" s="35"/>
      <c r="K787" s="35"/>
    </row>
    <row r="788" spans="1:11">
      <c r="A788" s="35"/>
      <c r="B788" s="35"/>
      <c r="C788" s="75"/>
      <c r="D788" s="35"/>
      <c r="E788" s="35"/>
      <c r="F788" s="35"/>
      <c r="G788" s="35"/>
      <c r="H788" s="35"/>
      <c r="I788" s="35"/>
      <c r="J788" s="35"/>
      <c r="K788" s="35"/>
    </row>
    <row r="789" spans="1:11">
      <c r="A789" s="35"/>
      <c r="B789" s="35"/>
      <c r="C789" s="75"/>
      <c r="D789" s="35"/>
      <c r="E789" s="35"/>
      <c r="F789" s="35"/>
      <c r="G789" s="35"/>
      <c r="H789" s="35"/>
      <c r="I789" s="35"/>
      <c r="J789" s="35"/>
      <c r="K789" s="35"/>
    </row>
    <row r="790" spans="1:11">
      <c r="A790" s="35"/>
      <c r="B790" s="35"/>
      <c r="C790" s="75"/>
      <c r="D790" s="35"/>
      <c r="E790" s="35"/>
      <c r="F790" s="35"/>
      <c r="G790" s="35"/>
      <c r="H790" s="35"/>
      <c r="I790" s="35"/>
      <c r="J790" s="35"/>
      <c r="K790" s="35"/>
    </row>
    <row r="791" spans="1:11">
      <c r="A791" s="35"/>
      <c r="B791" s="35"/>
      <c r="C791" s="75"/>
      <c r="D791" s="35"/>
      <c r="E791" s="35"/>
      <c r="F791" s="35"/>
      <c r="G791" s="35"/>
      <c r="H791" s="35"/>
      <c r="I791" s="35"/>
      <c r="J791" s="35"/>
      <c r="K791" s="35"/>
    </row>
    <row r="792" spans="1:11">
      <c r="A792" s="35"/>
      <c r="B792" s="35"/>
      <c r="C792" s="75"/>
      <c r="D792" s="35"/>
      <c r="E792" s="35"/>
      <c r="F792" s="35"/>
      <c r="G792" s="35"/>
      <c r="H792" s="35"/>
      <c r="I792" s="35"/>
      <c r="J792" s="35"/>
      <c r="K792" s="35"/>
    </row>
    <row r="793" spans="1:11">
      <c r="A793" s="35"/>
      <c r="B793" s="35"/>
      <c r="C793" s="75"/>
      <c r="D793" s="35"/>
      <c r="E793" s="35"/>
      <c r="F793" s="35"/>
      <c r="G793" s="35"/>
      <c r="H793" s="35"/>
      <c r="I793" s="35"/>
      <c r="J793" s="35"/>
      <c r="K793" s="35"/>
    </row>
    <row r="794" spans="1:11">
      <c r="A794" s="35"/>
      <c r="B794" s="35"/>
      <c r="C794" s="75"/>
      <c r="D794" s="35"/>
      <c r="E794" s="35"/>
      <c r="F794" s="35"/>
      <c r="G794" s="35"/>
      <c r="H794" s="35"/>
      <c r="I794" s="35"/>
      <c r="J794" s="35"/>
      <c r="K794" s="35"/>
    </row>
    <row r="795" spans="1:11">
      <c r="A795" s="35"/>
      <c r="B795" s="35"/>
      <c r="C795" s="75"/>
      <c r="D795" s="35"/>
      <c r="E795" s="35"/>
      <c r="F795" s="35"/>
      <c r="G795" s="35"/>
      <c r="H795" s="35"/>
      <c r="I795" s="35"/>
      <c r="J795" s="35"/>
      <c r="K795" s="35"/>
    </row>
    <row r="796" spans="1:11">
      <c r="A796" s="35"/>
      <c r="B796" s="35"/>
      <c r="C796" s="75"/>
      <c r="D796" s="35"/>
      <c r="E796" s="35"/>
      <c r="F796" s="35"/>
      <c r="G796" s="35"/>
      <c r="H796" s="35"/>
      <c r="I796" s="35"/>
      <c r="J796" s="35"/>
      <c r="K796" s="35"/>
    </row>
    <row r="797" spans="1:11">
      <c r="A797" s="35"/>
      <c r="B797" s="35"/>
      <c r="C797" s="75"/>
      <c r="D797" s="35"/>
      <c r="E797" s="35"/>
      <c r="F797" s="35"/>
      <c r="G797" s="35"/>
      <c r="H797" s="35"/>
      <c r="I797" s="35"/>
      <c r="J797" s="35"/>
      <c r="K797" s="35"/>
    </row>
    <row r="798" spans="1:11">
      <c r="A798" s="35"/>
      <c r="B798" s="35"/>
      <c r="C798" s="75"/>
      <c r="D798" s="35"/>
      <c r="E798" s="35"/>
      <c r="F798" s="35"/>
      <c r="G798" s="35"/>
      <c r="H798" s="35"/>
      <c r="I798" s="35"/>
      <c r="J798" s="35"/>
      <c r="K798" s="35"/>
    </row>
    <row r="799" spans="1:11">
      <c r="A799" s="35"/>
      <c r="B799" s="35"/>
      <c r="C799" s="75"/>
      <c r="D799" s="35"/>
      <c r="E799" s="35"/>
      <c r="F799" s="35"/>
      <c r="G799" s="35"/>
      <c r="H799" s="35"/>
      <c r="I799" s="35"/>
      <c r="J799" s="35"/>
      <c r="K799" s="35"/>
    </row>
    <row r="800" spans="1:11">
      <c r="A800" s="35"/>
      <c r="B800" s="35"/>
      <c r="C800" s="75"/>
      <c r="D800" s="35"/>
      <c r="E800" s="35"/>
      <c r="F800" s="35"/>
      <c r="G800" s="35"/>
      <c r="H800" s="35"/>
      <c r="I800" s="35"/>
      <c r="J800" s="35"/>
      <c r="K800" s="35"/>
    </row>
    <row r="801" spans="1:11">
      <c r="A801" s="35"/>
      <c r="B801" s="35"/>
      <c r="C801" s="75"/>
      <c r="D801" s="35"/>
      <c r="E801" s="35"/>
      <c r="F801" s="35"/>
      <c r="G801" s="35"/>
      <c r="H801" s="35"/>
      <c r="I801" s="35"/>
      <c r="J801" s="35"/>
      <c r="K801" s="35"/>
    </row>
    <row r="802" spans="1:11">
      <c r="A802" s="35"/>
      <c r="B802" s="35"/>
      <c r="C802" s="75"/>
      <c r="D802" s="35"/>
      <c r="E802" s="35"/>
      <c r="F802" s="35"/>
      <c r="G802" s="35"/>
      <c r="H802" s="35"/>
      <c r="I802" s="35"/>
      <c r="J802" s="35"/>
      <c r="K802" s="35"/>
    </row>
    <row r="803" spans="1:11">
      <c r="A803" s="35"/>
      <c r="B803" s="35"/>
      <c r="C803" s="75"/>
      <c r="D803" s="35"/>
      <c r="E803" s="35"/>
      <c r="F803" s="35"/>
      <c r="G803" s="35"/>
      <c r="H803" s="35"/>
      <c r="I803" s="35"/>
      <c r="J803" s="35"/>
      <c r="K803" s="35"/>
    </row>
    <row r="804" spans="1:11">
      <c r="A804" s="35"/>
      <c r="B804" s="35"/>
      <c r="C804" s="75"/>
      <c r="D804" s="35"/>
      <c r="E804" s="35"/>
      <c r="F804" s="35"/>
      <c r="G804" s="35"/>
      <c r="H804" s="35"/>
      <c r="I804" s="35"/>
      <c r="J804" s="35"/>
      <c r="K804" s="35"/>
    </row>
    <row r="805" spans="1:11">
      <c r="A805" s="35"/>
      <c r="B805" s="35"/>
      <c r="C805" s="75"/>
      <c r="D805" s="35"/>
      <c r="E805" s="35"/>
      <c r="F805" s="35"/>
      <c r="G805" s="35"/>
      <c r="H805" s="35"/>
      <c r="I805" s="35"/>
      <c r="J805" s="35"/>
      <c r="K805" s="35"/>
    </row>
    <row r="806" spans="1:11">
      <c r="A806" s="35"/>
      <c r="B806" s="35"/>
      <c r="C806" s="75"/>
      <c r="D806" s="35"/>
      <c r="E806" s="35"/>
      <c r="F806" s="35"/>
      <c r="G806" s="35"/>
      <c r="H806" s="35"/>
      <c r="I806" s="35"/>
      <c r="J806" s="35"/>
      <c r="K806" s="35"/>
    </row>
    <row r="807" spans="1:11">
      <c r="A807" s="35"/>
      <c r="B807" s="35"/>
      <c r="C807" s="75"/>
      <c r="D807" s="35"/>
      <c r="E807" s="35"/>
      <c r="F807" s="35"/>
      <c r="G807" s="35"/>
      <c r="H807" s="35"/>
      <c r="I807" s="35"/>
      <c r="J807" s="35"/>
      <c r="K807" s="35"/>
    </row>
    <row r="808" spans="1:11">
      <c r="A808" s="35"/>
      <c r="B808" s="35"/>
      <c r="C808" s="75"/>
      <c r="D808" s="35"/>
      <c r="E808" s="35"/>
      <c r="F808" s="35"/>
      <c r="G808" s="35"/>
      <c r="H808" s="35"/>
      <c r="I808" s="35"/>
      <c r="J808" s="35"/>
      <c r="K808" s="35"/>
    </row>
    <row r="809" spans="1:11">
      <c r="A809" s="35"/>
      <c r="B809" s="35"/>
      <c r="C809" s="75"/>
      <c r="D809" s="35"/>
      <c r="E809" s="35"/>
      <c r="F809" s="35"/>
      <c r="G809" s="35"/>
      <c r="H809" s="35"/>
      <c r="I809" s="35"/>
      <c r="J809" s="35"/>
      <c r="K809" s="35"/>
    </row>
    <row r="810" spans="1:11">
      <c r="A810" s="35"/>
      <c r="B810" s="35"/>
      <c r="C810" s="75"/>
      <c r="D810" s="35"/>
      <c r="E810" s="35"/>
      <c r="F810" s="35"/>
      <c r="G810" s="35"/>
      <c r="H810" s="35"/>
      <c r="I810" s="35"/>
      <c r="J810" s="35"/>
      <c r="K810" s="35"/>
    </row>
    <row r="811" spans="1:11">
      <c r="A811" s="35"/>
      <c r="B811" s="35"/>
      <c r="C811" s="75"/>
      <c r="D811" s="35"/>
      <c r="E811" s="35"/>
      <c r="F811" s="35"/>
      <c r="G811" s="35"/>
      <c r="H811" s="35"/>
      <c r="I811" s="35"/>
      <c r="J811" s="35"/>
      <c r="K811" s="35"/>
    </row>
    <row r="812" spans="1:11">
      <c r="A812" s="35"/>
      <c r="B812" s="35"/>
      <c r="C812" s="75"/>
      <c r="D812" s="35"/>
      <c r="E812" s="35"/>
      <c r="F812" s="35"/>
      <c r="G812" s="35"/>
      <c r="H812" s="35"/>
      <c r="I812" s="35"/>
      <c r="J812" s="35"/>
      <c r="K812" s="35"/>
    </row>
    <row r="813" spans="1:11">
      <c r="A813" s="35"/>
      <c r="B813" s="35"/>
      <c r="C813" s="75"/>
      <c r="D813" s="35"/>
      <c r="E813" s="35"/>
      <c r="F813" s="35"/>
      <c r="G813" s="35"/>
      <c r="H813" s="35"/>
      <c r="I813" s="35"/>
      <c r="J813" s="35"/>
      <c r="K813" s="35"/>
    </row>
    <row r="814" spans="1:11">
      <c r="A814" s="35"/>
      <c r="B814" s="35"/>
      <c r="C814" s="75"/>
      <c r="D814" s="35"/>
      <c r="E814" s="35"/>
      <c r="F814" s="35"/>
      <c r="G814" s="35"/>
      <c r="H814" s="35"/>
      <c r="I814" s="35"/>
      <c r="J814" s="35"/>
      <c r="K814" s="35"/>
    </row>
    <row r="815" spans="1:11">
      <c r="A815" s="35"/>
      <c r="B815" s="35"/>
      <c r="C815" s="75"/>
      <c r="D815" s="35"/>
      <c r="E815" s="35"/>
      <c r="F815" s="35"/>
      <c r="G815" s="35"/>
      <c r="H815" s="35"/>
      <c r="I815" s="35"/>
      <c r="J815" s="35"/>
      <c r="K815" s="35"/>
    </row>
    <row r="816" spans="1:11">
      <c r="A816" s="35"/>
      <c r="B816" s="35"/>
      <c r="C816" s="75"/>
      <c r="D816" s="35"/>
      <c r="E816" s="35"/>
      <c r="F816" s="35"/>
      <c r="G816" s="35"/>
      <c r="H816" s="35"/>
      <c r="I816" s="35"/>
      <c r="J816" s="35"/>
      <c r="K816" s="35"/>
    </row>
    <row r="817" spans="1:11">
      <c r="A817" s="35"/>
      <c r="B817" s="35"/>
      <c r="C817" s="75"/>
      <c r="D817" s="35"/>
      <c r="E817" s="35"/>
      <c r="F817" s="35"/>
      <c r="G817" s="35"/>
      <c r="H817" s="35"/>
      <c r="I817" s="35"/>
      <c r="J817" s="35"/>
      <c r="K817" s="35"/>
    </row>
    <row r="818" spans="1:11">
      <c r="A818" s="35"/>
      <c r="B818" s="35"/>
      <c r="C818" s="75"/>
      <c r="D818" s="35"/>
      <c r="E818" s="35"/>
      <c r="F818" s="35"/>
      <c r="G818" s="35"/>
      <c r="H818" s="35"/>
      <c r="I818" s="35"/>
      <c r="J818" s="35"/>
      <c r="K818" s="35"/>
    </row>
    <row r="819" spans="1:11">
      <c r="A819" s="35"/>
      <c r="B819" s="35"/>
      <c r="C819" s="75"/>
      <c r="D819" s="35"/>
      <c r="E819" s="35"/>
      <c r="F819" s="35"/>
      <c r="G819" s="35"/>
      <c r="H819" s="35"/>
      <c r="I819" s="35"/>
      <c r="J819" s="35"/>
      <c r="K819" s="35"/>
    </row>
    <row r="820" spans="1:11">
      <c r="A820" s="35"/>
      <c r="B820" s="35"/>
      <c r="C820" s="75"/>
      <c r="D820" s="35"/>
      <c r="E820" s="35"/>
      <c r="F820" s="35"/>
      <c r="G820" s="35"/>
      <c r="H820" s="35"/>
      <c r="I820" s="35"/>
      <c r="J820" s="35"/>
      <c r="K820" s="35"/>
    </row>
    <row r="821" spans="1:11">
      <c r="A821" s="35"/>
      <c r="B821" s="35"/>
      <c r="C821" s="75"/>
      <c r="D821" s="35"/>
      <c r="E821" s="35"/>
      <c r="F821" s="35"/>
      <c r="G821" s="35"/>
      <c r="H821" s="35"/>
      <c r="I821" s="35"/>
      <c r="J821" s="35"/>
      <c r="K821" s="35"/>
    </row>
    <row r="822" spans="1:11">
      <c r="A822" s="35"/>
      <c r="B822" s="35"/>
      <c r="C822" s="75"/>
      <c r="D822" s="35"/>
      <c r="E822" s="35"/>
      <c r="F822" s="35"/>
      <c r="G822" s="35"/>
      <c r="H822" s="35"/>
      <c r="I822" s="35"/>
      <c r="J822" s="35"/>
      <c r="K822" s="35"/>
    </row>
    <row r="823" spans="1:11">
      <c r="A823" s="35"/>
      <c r="B823" s="35"/>
      <c r="C823" s="75"/>
      <c r="D823" s="35"/>
      <c r="E823" s="35"/>
      <c r="F823" s="35"/>
      <c r="G823" s="35"/>
      <c r="H823" s="35"/>
      <c r="I823" s="35"/>
      <c r="J823" s="35"/>
      <c r="K823" s="35"/>
    </row>
    <row r="824" spans="1:11">
      <c r="A824" s="35"/>
      <c r="B824" s="35"/>
      <c r="C824" s="75"/>
      <c r="D824" s="35"/>
      <c r="E824" s="35"/>
      <c r="F824" s="35"/>
      <c r="G824" s="35"/>
      <c r="H824" s="35"/>
      <c r="I824" s="35"/>
      <c r="J824" s="35"/>
      <c r="K824" s="35"/>
    </row>
    <row r="825" spans="1:11">
      <c r="A825" s="35"/>
      <c r="B825" s="35"/>
      <c r="C825" s="75"/>
      <c r="D825" s="35"/>
      <c r="E825" s="35"/>
      <c r="F825" s="35"/>
      <c r="G825" s="35"/>
      <c r="H825" s="35"/>
      <c r="I825" s="35"/>
      <c r="J825" s="35"/>
      <c r="K825" s="35"/>
    </row>
    <row r="826" spans="1:11">
      <c r="A826" s="35"/>
      <c r="B826" s="35"/>
      <c r="C826" s="75"/>
      <c r="D826" s="35"/>
      <c r="E826" s="35"/>
      <c r="F826" s="35"/>
      <c r="G826" s="35"/>
      <c r="H826" s="35"/>
      <c r="I826" s="35"/>
      <c r="J826" s="35"/>
      <c r="K826" s="35"/>
    </row>
    <row r="827" spans="1:11">
      <c r="A827" s="35"/>
      <c r="B827" s="35"/>
      <c r="C827" s="75"/>
      <c r="D827" s="35"/>
      <c r="E827" s="35"/>
      <c r="F827" s="35"/>
      <c r="G827" s="35"/>
      <c r="H827" s="35"/>
      <c r="I827" s="35"/>
      <c r="J827" s="35"/>
      <c r="K827" s="35"/>
    </row>
    <row r="828" spans="1:11">
      <c r="A828" s="35"/>
      <c r="B828" s="35"/>
      <c r="C828" s="75"/>
      <c r="D828" s="35"/>
      <c r="E828" s="35"/>
      <c r="F828" s="35"/>
      <c r="G828" s="35"/>
      <c r="H828" s="35"/>
      <c r="I828" s="35"/>
      <c r="J828" s="35"/>
      <c r="K828" s="35"/>
    </row>
    <row r="829" spans="1:11">
      <c r="A829" s="35"/>
      <c r="B829" s="35"/>
      <c r="C829" s="75"/>
      <c r="D829" s="35"/>
      <c r="E829" s="35"/>
      <c r="F829" s="35"/>
      <c r="G829" s="35"/>
      <c r="H829" s="35"/>
      <c r="I829" s="35"/>
      <c r="J829" s="35"/>
      <c r="K829" s="35"/>
    </row>
    <row r="830" spans="1:11">
      <c r="A830" s="35"/>
      <c r="B830" s="35"/>
      <c r="C830" s="75"/>
      <c r="D830" s="35"/>
      <c r="E830" s="35"/>
      <c r="F830" s="35"/>
      <c r="G830" s="35"/>
      <c r="H830" s="35"/>
      <c r="I830" s="35"/>
      <c r="J830" s="35"/>
      <c r="K830" s="35"/>
    </row>
    <row r="831" spans="1:11">
      <c r="A831" s="35"/>
      <c r="B831" s="35"/>
      <c r="C831" s="75"/>
      <c r="D831" s="35"/>
      <c r="E831" s="35"/>
      <c r="F831" s="35"/>
      <c r="G831" s="35"/>
      <c r="H831" s="35"/>
      <c r="I831" s="35"/>
      <c r="J831" s="35"/>
      <c r="K831" s="35"/>
    </row>
    <row r="832" spans="1:11">
      <c r="A832" s="35"/>
      <c r="B832" s="35"/>
      <c r="C832" s="75"/>
      <c r="D832" s="35"/>
      <c r="E832" s="35"/>
      <c r="F832" s="35"/>
      <c r="G832" s="35"/>
      <c r="H832" s="35"/>
      <c r="I832" s="35"/>
      <c r="J832" s="35"/>
      <c r="K832" s="35"/>
    </row>
    <row r="833" spans="1:11">
      <c r="A833" s="35"/>
      <c r="B833" s="35"/>
      <c r="C833" s="75"/>
      <c r="D833" s="35"/>
      <c r="E833" s="35"/>
      <c r="F833" s="35"/>
      <c r="G833" s="35"/>
      <c r="H833" s="35"/>
      <c r="I833" s="35"/>
      <c r="J833" s="35"/>
      <c r="K833" s="35"/>
    </row>
    <row r="834" spans="1:11">
      <c r="A834" s="35"/>
      <c r="B834" s="35"/>
      <c r="C834" s="75"/>
      <c r="D834" s="35"/>
      <c r="E834" s="35"/>
      <c r="F834" s="35"/>
      <c r="G834" s="35"/>
      <c r="H834" s="35"/>
      <c r="I834" s="35"/>
      <c r="J834" s="35"/>
      <c r="K834" s="35"/>
    </row>
    <row r="835" spans="1:11">
      <c r="A835" s="35"/>
      <c r="B835" s="35"/>
      <c r="C835" s="75"/>
      <c r="D835" s="35"/>
      <c r="E835" s="35"/>
      <c r="F835" s="35"/>
      <c r="G835" s="35"/>
      <c r="H835" s="35"/>
      <c r="I835" s="35"/>
      <c r="J835" s="35"/>
      <c r="K835" s="35"/>
    </row>
    <row r="836" spans="1:11">
      <c r="A836" s="35"/>
      <c r="B836" s="35"/>
      <c r="C836" s="75"/>
      <c r="D836" s="35"/>
      <c r="E836" s="35"/>
      <c r="F836" s="35"/>
      <c r="G836" s="35"/>
      <c r="H836" s="35"/>
      <c r="I836" s="35"/>
      <c r="J836" s="35"/>
      <c r="K836" s="35"/>
    </row>
    <row r="837" spans="1:11">
      <c r="A837" s="35"/>
      <c r="B837" s="35"/>
      <c r="C837" s="75"/>
      <c r="D837" s="35"/>
      <c r="E837" s="35"/>
      <c r="F837" s="35"/>
      <c r="G837" s="35"/>
      <c r="H837" s="35"/>
      <c r="I837" s="35"/>
      <c r="J837" s="35"/>
      <c r="K837" s="35"/>
    </row>
    <row r="838" spans="1:11">
      <c r="A838" s="35"/>
      <c r="B838" s="35"/>
      <c r="C838" s="75"/>
      <c r="D838" s="35"/>
      <c r="E838" s="35"/>
      <c r="F838" s="35"/>
      <c r="G838" s="35"/>
      <c r="H838" s="35"/>
      <c r="I838" s="35"/>
      <c r="J838" s="35"/>
      <c r="K838" s="35"/>
    </row>
    <row r="839" spans="1:11">
      <c r="A839" s="35"/>
      <c r="B839" s="35"/>
      <c r="C839" s="75"/>
      <c r="D839" s="35"/>
      <c r="E839" s="35"/>
      <c r="F839" s="35"/>
      <c r="G839" s="35"/>
      <c r="H839" s="35"/>
      <c r="I839" s="35"/>
      <c r="J839" s="35"/>
      <c r="K839" s="35"/>
    </row>
    <row r="840" spans="1:11">
      <c r="A840" s="35"/>
      <c r="B840" s="35"/>
      <c r="C840" s="75"/>
      <c r="D840" s="35"/>
      <c r="E840" s="35"/>
      <c r="F840" s="35"/>
      <c r="G840" s="35"/>
      <c r="H840" s="35"/>
      <c r="I840" s="35"/>
      <c r="J840" s="35"/>
      <c r="K840" s="35"/>
    </row>
    <row r="841" spans="1:11">
      <c r="A841" s="35"/>
      <c r="B841" s="35"/>
      <c r="C841" s="75"/>
      <c r="D841" s="35"/>
      <c r="E841" s="35"/>
      <c r="F841" s="35"/>
      <c r="G841" s="35"/>
      <c r="H841" s="35"/>
      <c r="I841" s="35"/>
      <c r="J841" s="35"/>
      <c r="K841" s="35"/>
    </row>
    <row r="842" spans="1:11">
      <c r="A842" s="35"/>
      <c r="B842" s="35"/>
      <c r="C842" s="75"/>
      <c r="D842" s="35"/>
      <c r="E842" s="35"/>
      <c r="F842" s="35"/>
      <c r="G842" s="35"/>
      <c r="H842" s="35"/>
      <c r="I842" s="35"/>
      <c r="J842" s="35"/>
      <c r="K842" s="35"/>
    </row>
    <row r="843" spans="1:11">
      <c r="A843" s="35"/>
      <c r="B843" s="35"/>
      <c r="C843" s="75"/>
      <c r="D843" s="35"/>
      <c r="E843" s="35"/>
      <c r="F843" s="35"/>
      <c r="G843" s="35"/>
      <c r="H843" s="35"/>
      <c r="I843" s="35"/>
      <c r="J843" s="35"/>
      <c r="K843" s="35"/>
    </row>
    <row r="844" spans="1:11">
      <c r="A844" s="35"/>
      <c r="B844" s="35"/>
      <c r="C844" s="75"/>
      <c r="D844" s="35"/>
      <c r="E844" s="35"/>
      <c r="F844" s="35"/>
      <c r="G844" s="35"/>
      <c r="H844" s="35"/>
      <c r="I844" s="35"/>
      <c r="J844" s="35"/>
      <c r="K844" s="35"/>
    </row>
    <row r="845" spans="1:11">
      <c r="A845" s="35"/>
      <c r="B845" s="35"/>
      <c r="C845" s="75"/>
      <c r="D845" s="35"/>
      <c r="E845" s="35"/>
      <c r="F845" s="35"/>
      <c r="G845" s="35"/>
      <c r="H845" s="35"/>
      <c r="I845" s="35"/>
      <c r="J845" s="35"/>
      <c r="K845" s="35"/>
    </row>
    <row r="846" spans="1:11">
      <c r="A846" s="35"/>
      <c r="B846" s="35"/>
      <c r="C846" s="75"/>
      <c r="D846" s="35"/>
      <c r="E846" s="35"/>
      <c r="F846" s="35"/>
      <c r="G846" s="35"/>
      <c r="H846" s="35"/>
      <c r="I846" s="35"/>
      <c r="J846" s="35"/>
      <c r="K846" s="35"/>
    </row>
    <row r="847" spans="1:11">
      <c r="A847" s="35"/>
      <c r="B847" s="35"/>
      <c r="C847" s="75"/>
      <c r="D847" s="35"/>
      <c r="E847" s="35"/>
      <c r="F847" s="35"/>
      <c r="G847" s="35"/>
      <c r="H847" s="35"/>
      <c r="I847" s="35"/>
      <c r="J847" s="35"/>
      <c r="K847" s="35"/>
    </row>
    <row r="848" spans="1:11">
      <c r="A848" s="35"/>
      <c r="B848" s="35"/>
      <c r="C848" s="75"/>
      <c r="D848" s="35"/>
      <c r="E848" s="35"/>
      <c r="F848" s="35"/>
      <c r="G848" s="35"/>
      <c r="H848" s="35"/>
      <c r="I848" s="35"/>
      <c r="J848" s="35"/>
      <c r="K848" s="35"/>
    </row>
    <row r="849" spans="1:11">
      <c r="A849" s="35"/>
      <c r="B849" s="35"/>
      <c r="C849" s="75"/>
      <c r="D849" s="35"/>
      <c r="E849" s="35"/>
      <c r="F849" s="35"/>
      <c r="G849" s="35"/>
      <c r="H849" s="35"/>
      <c r="I849" s="35"/>
      <c r="J849" s="35"/>
      <c r="K849" s="35"/>
    </row>
    <row r="850" spans="1:11">
      <c r="A850" s="35"/>
      <c r="B850" s="35"/>
      <c r="C850" s="75"/>
      <c r="D850" s="35"/>
      <c r="E850" s="35"/>
      <c r="F850" s="35"/>
      <c r="G850" s="35"/>
      <c r="H850" s="35"/>
      <c r="I850" s="35"/>
      <c r="J850" s="35"/>
      <c r="K850" s="35"/>
    </row>
    <row r="851" spans="1:11">
      <c r="G851" s="35"/>
      <c r="H851" s="35"/>
      <c r="I851" s="35"/>
      <c r="J851" s="35"/>
      <c r="K851" s="35"/>
    </row>
    <row r="852" spans="1:11">
      <c r="G852" s="35"/>
      <c r="H852" s="35"/>
      <c r="I852" s="35"/>
      <c r="J852" s="35"/>
      <c r="K852" s="35"/>
    </row>
    <row r="853" spans="1:11">
      <c r="G853" s="35"/>
      <c r="H853" s="35"/>
      <c r="I853" s="35"/>
      <c r="J853" s="35"/>
      <c r="K853" s="35"/>
    </row>
    <row r="854" spans="1:11">
      <c r="G854" s="35"/>
      <c r="H854" s="35"/>
      <c r="I854" s="35"/>
      <c r="J854" s="35"/>
      <c r="K854" s="35"/>
    </row>
    <row r="855" spans="1:11">
      <c r="G855" s="35"/>
      <c r="H855" s="35"/>
      <c r="I855" s="35"/>
      <c r="J855" s="35"/>
      <c r="K855" s="35"/>
    </row>
    <row r="856" spans="1:11">
      <c r="G856" s="35"/>
      <c r="H856" s="35"/>
      <c r="I856" s="35"/>
      <c r="J856" s="35"/>
      <c r="K856" s="35"/>
    </row>
    <row r="857" spans="1:11">
      <c r="G857" s="35"/>
      <c r="H857" s="35"/>
      <c r="I857" s="35"/>
      <c r="J857" s="35"/>
      <c r="K857" s="35"/>
    </row>
    <row r="858" spans="1:11">
      <c r="G858" s="35"/>
      <c r="H858" s="35"/>
      <c r="I858" s="35"/>
      <c r="J858" s="35"/>
      <c r="K858" s="35"/>
    </row>
    <row r="859" spans="1:11">
      <c r="G859" s="35"/>
      <c r="H859" s="35"/>
      <c r="I859" s="35"/>
      <c r="J859" s="35"/>
      <c r="K859" s="35"/>
    </row>
    <row r="860" spans="1:11">
      <c r="G860" s="35"/>
      <c r="H860" s="35"/>
      <c r="I860" s="35"/>
      <c r="J860" s="35"/>
      <c r="K860" s="35"/>
    </row>
    <row r="861" spans="1:11">
      <c r="G861" s="35"/>
      <c r="H861" s="35"/>
      <c r="I861" s="35"/>
      <c r="J861" s="35"/>
      <c r="K861" s="35"/>
    </row>
    <row r="862" spans="1:11">
      <c r="G862" s="35"/>
      <c r="H862" s="35"/>
      <c r="I862" s="35"/>
      <c r="J862" s="35"/>
      <c r="K862" s="35"/>
    </row>
    <row r="863" spans="1:11">
      <c r="G863" s="35"/>
      <c r="H863" s="35"/>
      <c r="I863" s="35"/>
      <c r="J863" s="35"/>
      <c r="K863" s="35"/>
    </row>
    <row r="864" spans="1:11">
      <c r="G864" s="35"/>
      <c r="H864" s="35"/>
      <c r="I864" s="35"/>
      <c r="J864" s="35"/>
      <c r="K864" s="35"/>
    </row>
    <row r="865" spans="7:11">
      <c r="G865" s="35"/>
      <c r="H865" s="35"/>
      <c r="I865" s="35"/>
      <c r="J865" s="35"/>
      <c r="K865" s="35"/>
    </row>
    <row r="866" spans="7:11">
      <c r="G866" s="35"/>
      <c r="H866" s="35"/>
      <c r="I866" s="35"/>
      <c r="J866" s="35"/>
      <c r="K866" s="35"/>
    </row>
    <row r="867" spans="7:11">
      <c r="G867" s="35"/>
      <c r="H867" s="35"/>
      <c r="I867" s="35"/>
      <c r="J867" s="35"/>
      <c r="K867" s="35"/>
    </row>
    <row r="868" spans="7:11">
      <c r="G868" s="35"/>
      <c r="H868" s="35"/>
      <c r="I868" s="35"/>
      <c r="J868" s="35"/>
      <c r="K868" s="35"/>
    </row>
    <row r="869" spans="7:11">
      <c r="G869" s="35"/>
      <c r="H869" s="35"/>
      <c r="I869" s="35"/>
      <c r="J869" s="35"/>
      <c r="K869" s="35"/>
    </row>
    <row r="870" spans="7:11">
      <c r="G870" s="35"/>
      <c r="H870" s="35"/>
      <c r="I870" s="35"/>
      <c r="J870" s="35"/>
      <c r="K870" s="35"/>
    </row>
    <row r="871" spans="7:11">
      <c r="G871" s="35"/>
      <c r="H871" s="35"/>
      <c r="I871" s="35"/>
      <c r="J871" s="35"/>
      <c r="K871" s="35"/>
    </row>
    <row r="872" spans="7:11">
      <c r="G872" s="35"/>
      <c r="H872" s="35"/>
      <c r="I872" s="35"/>
      <c r="J872" s="35"/>
      <c r="K872" s="35"/>
    </row>
    <row r="873" spans="7:11">
      <c r="G873" s="35"/>
      <c r="H873" s="35"/>
      <c r="I873" s="35"/>
      <c r="J873" s="35"/>
      <c r="K873" s="35"/>
    </row>
    <row r="874" spans="7:11">
      <c r="G874" s="35"/>
      <c r="H874" s="35"/>
      <c r="I874" s="35"/>
      <c r="J874" s="35"/>
      <c r="K874" s="35"/>
    </row>
    <row r="875" spans="7:11">
      <c r="G875" s="35"/>
      <c r="H875" s="35"/>
      <c r="I875" s="35"/>
      <c r="J875" s="35"/>
      <c r="K875" s="35"/>
    </row>
    <row r="876" spans="7:11">
      <c r="G876" s="35"/>
      <c r="H876" s="35"/>
      <c r="I876" s="35"/>
      <c r="J876" s="35"/>
      <c r="K876" s="35"/>
    </row>
    <row r="877" spans="7:11">
      <c r="G877" s="35"/>
      <c r="H877" s="35"/>
      <c r="I877" s="35"/>
      <c r="J877" s="35"/>
      <c r="K877" s="35"/>
    </row>
    <row r="878" spans="7:11">
      <c r="G878" s="35"/>
      <c r="H878" s="35"/>
      <c r="I878" s="35"/>
      <c r="J878" s="35"/>
      <c r="K878" s="35"/>
    </row>
    <row r="879" spans="7:11">
      <c r="G879" s="35"/>
      <c r="H879" s="35"/>
      <c r="I879" s="35"/>
      <c r="J879" s="35"/>
      <c r="K879" s="35"/>
    </row>
    <row r="880" spans="7:11">
      <c r="G880" s="35"/>
      <c r="H880" s="35"/>
      <c r="I880" s="35"/>
      <c r="J880" s="35"/>
      <c r="K880" s="35"/>
    </row>
    <row r="881" spans="7:11">
      <c r="G881" s="35"/>
      <c r="H881" s="35"/>
      <c r="I881" s="35"/>
      <c r="J881" s="35"/>
      <c r="K881" s="35"/>
    </row>
  </sheetData>
  <mergeCells count="35">
    <mergeCell ref="C77:E77"/>
    <mergeCell ref="F77:F78"/>
    <mergeCell ref="A1:F1"/>
    <mergeCell ref="A2:F2"/>
    <mergeCell ref="A3:F3"/>
    <mergeCell ref="A4:B4"/>
    <mergeCell ref="E4:F4"/>
    <mergeCell ref="A5:A6"/>
    <mergeCell ref="B5:B6"/>
    <mergeCell ref="C5:E5"/>
    <mergeCell ref="F5:F6"/>
    <mergeCell ref="A7:E7"/>
    <mergeCell ref="A8:F8"/>
    <mergeCell ref="A9:A11"/>
    <mergeCell ref="F9:F11"/>
    <mergeCell ref="B164:E164"/>
    <mergeCell ref="A223:A225"/>
    <mergeCell ref="A304:A307"/>
    <mergeCell ref="C384:E384"/>
    <mergeCell ref="A394:A395"/>
    <mergeCell ref="B394:B395"/>
    <mergeCell ref="C394:E394"/>
    <mergeCell ref="F394:F395"/>
    <mergeCell ref="A420:A422"/>
    <mergeCell ref="C461:E461"/>
    <mergeCell ref="F461:F462"/>
    <mergeCell ref="A532:A533"/>
    <mergeCell ref="B532:B533"/>
    <mergeCell ref="C532:E532"/>
    <mergeCell ref="F532:F533"/>
    <mergeCell ref="A554:A556"/>
    <mergeCell ref="A678:A679"/>
    <mergeCell ref="B678:B679"/>
    <mergeCell ref="C678:E678"/>
    <mergeCell ref="F678:F679"/>
  </mergeCells>
  <pageMargins left="0.75" right="0.75" top="1" bottom="1" header="0.5" footer="0.5"/>
  <pageSetup paperSize="5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tabSelected="1" view="pageBreakPreview" zoomScaleNormal="100" workbookViewId="0">
      <selection activeCell="J26" sqref="J26"/>
    </sheetView>
  </sheetViews>
  <sheetFormatPr defaultRowHeight="12.75"/>
  <cols>
    <col min="1" max="1" width="10.140625" customWidth="1"/>
    <col min="2" max="2" width="24.5703125" customWidth="1"/>
    <col min="3" max="3" width="1.42578125" customWidth="1"/>
    <col min="4" max="4" width="17" customWidth="1"/>
    <col min="5" max="5" width="7.7109375" style="387" customWidth="1"/>
    <col min="6" max="6" width="7.85546875" customWidth="1"/>
    <col min="7" max="7" width="13.85546875" bestFit="1" customWidth="1"/>
    <col min="8" max="8" width="14.28515625" style="388" bestFit="1" customWidth="1"/>
    <col min="9" max="12" width="26.42578125" customWidth="1"/>
  </cols>
  <sheetData>
    <row r="1" spans="1:21" ht="19.5">
      <c r="A1" s="666" t="s">
        <v>338</v>
      </c>
      <c r="B1" s="666"/>
      <c r="C1" s="666"/>
      <c r="D1" s="666"/>
      <c r="E1" s="666"/>
      <c r="F1" s="666"/>
      <c r="G1" s="666"/>
      <c r="H1" s="666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</row>
    <row r="3" spans="1:21">
      <c r="A3" s="312" t="s">
        <v>339</v>
      </c>
      <c r="B3" s="312"/>
      <c r="C3" s="312" t="s">
        <v>353</v>
      </c>
      <c r="D3" s="656"/>
      <c r="E3" s="656"/>
      <c r="F3" s="656"/>
      <c r="G3" s="656"/>
      <c r="H3" s="656"/>
    </row>
    <row r="4" spans="1:21">
      <c r="A4" s="312" t="s">
        <v>340</v>
      </c>
      <c r="B4" s="312"/>
      <c r="C4" s="312" t="s">
        <v>353</v>
      </c>
      <c r="D4" s="656"/>
      <c r="E4" s="656"/>
      <c r="F4" s="656"/>
      <c r="G4" s="656"/>
      <c r="H4" s="656"/>
    </row>
    <row r="5" spans="1:21">
      <c r="A5" s="634" t="s">
        <v>341</v>
      </c>
      <c r="B5" s="312"/>
      <c r="C5" s="312" t="s">
        <v>353</v>
      </c>
      <c r="D5" s="656"/>
      <c r="E5" s="656"/>
      <c r="F5" s="656"/>
      <c r="G5" s="656"/>
      <c r="H5" s="656"/>
    </row>
    <row r="6" spans="1:21">
      <c r="A6" s="312" t="s">
        <v>342</v>
      </c>
      <c r="B6" s="312"/>
      <c r="C6" s="312" t="s">
        <v>353</v>
      </c>
      <c r="D6" s="640"/>
      <c r="E6" s="640"/>
      <c r="F6" s="640"/>
      <c r="G6" s="640"/>
      <c r="H6" s="640"/>
    </row>
    <row r="7" spans="1:21">
      <c r="A7" s="312" t="s">
        <v>343</v>
      </c>
      <c r="B7" s="312"/>
      <c r="C7" s="312" t="s">
        <v>353</v>
      </c>
      <c r="D7" s="640"/>
      <c r="E7" s="640"/>
      <c r="F7" s="640"/>
      <c r="G7" s="640"/>
      <c r="H7" s="640"/>
    </row>
    <row r="8" spans="1:21" ht="16.5" customHeight="1" thickBot="1">
      <c r="A8" s="594" t="s">
        <v>3</v>
      </c>
      <c r="B8" s="577"/>
      <c r="C8" s="1"/>
      <c r="D8" s="1"/>
      <c r="E8" s="2"/>
      <c r="F8" s="3"/>
      <c r="G8" s="641"/>
      <c r="H8" s="641"/>
    </row>
    <row r="9" spans="1:21" ht="15" customHeight="1">
      <c r="A9" s="589" t="s">
        <v>352</v>
      </c>
      <c r="B9" s="595" t="s">
        <v>348</v>
      </c>
      <c r="C9" s="635"/>
      <c r="D9" s="636"/>
      <c r="E9" s="618" t="s">
        <v>7</v>
      </c>
      <c r="F9" s="619"/>
      <c r="G9" s="620"/>
      <c r="H9" s="623" t="s">
        <v>349</v>
      </c>
    </row>
    <row r="10" spans="1:21" ht="15" customHeight="1" thickBot="1">
      <c r="A10" s="590"/>
      <c r="B10" s="637"/>
      <c r="C10" s="638"/>
      <c r="D10" s="639"/>
      <c r="E10" s="621" t="s">
        <v>345</v>
      </c>
      <c r="F10" s="622" t="s">
        <v>346</v>
      </c>
      <c r="G10" s="622" t="s">
        <v>365</v>
      </c>
      <c r="H10" s="617"/>
    </row>
    <row r="11" spans="1:21" ht="12" customHeight="1">
      <c r="A11" s="651">
        <v>1</v>
      </c>
      <c r="B11" s="653" t="s">
        <v>364</v>
      </c>
      <c r="C11" s="646"/>
      <c r="D11" s="647"/>
      <c r="E11" s="605"/>
      <c r="F11" s="606"/>
      <c r="G11" s="607"/>
      <c r="H11" s="642">
        <f>+H15+H33+H43+H45+H48+H51+H54+H57</f>
        <v>0</v>
      </c>
    </row>
    <row r="12" spans="1:21" ht="12" customHeight="1">
      <c r="A12" s="652"/>
      <c r="B12" s="648"/>
      <c r="C12" s="649"/>
      <c r="D12" s="650"/>
      <c r="E12" s="605"/>
      <c r="F12" s="606"/>
      <c r="G12" s="607"/>
      <c r="H12" s="643"/>
    </row>
    <row r="13" spans="1:21" ht="12" customHeight="1">
      <c r="A13" s="655"/>
      <c r="B13" s="603"/>
      <c r="C13" s="644"/>
      <c r="D13" s="604"/>
      <c r="E13" s="605"/>
      <c r="F13" s="606"/>
      <c r="G13" s="607"/>
      <c r="H13" s="645"/>
    </row>
    <row r="14" spans="1:21" s="609" customFormat="1" ht="12" customHeight="1">
      <c r="A14" s="602"/>
      <c r="B14" s="610" t="s">
        <v>344</v>
      </c>
      <c r="C14" s="628"/>
      <c r="D14" s="604"/>
      <c r="E14" s="605"/>
      <c r="F14" s="606"/>
      <c r="G14" s="607"/>
      <c r="H14" s="608"/>
    </row>
    <row r="15" spans="1:21">
      <c r="A15" s="15"/>
      <c r="B15" s="596" t="s">
        <v>355</v>
      </c>
      <c r="C15" s="629"/>
      <c r="D15" s="599"/>
      <c r="E15" s="11"/>
      <c r="F15" s="12"/>
      <c r="G15" s="13"/>
      <c r="H15" s="14">
        <f>SUM(H16:H22)</f>
        <v>0</v>
      </c>
    </row>
    <row r="16" spans="1:21" ht="11.25" customHeight="1">
      <c r="A16" s="654" t="s">
        <v>370</v>
      </c>
      <c r="B16" s="597" t="s">
        <v>369</v>
      </c>
      <c r="C16" s="630" t="s">
        <v>353</v>
      </c>
      <c r="D16" s="600" t="s">
        <v>354</v>
      </c>
      <c r="E16" s="17"/>
      <c r="F16" s="18"/>
      <c r="G16" s="19"/>
      <c r="H16" s="20">
        <f t="shared" ref="H16:H22" si="0">SUM(G16*E16)</f>
        <v>0</v>
      </c>
    </row>
    <row r="17" spans="1:8" ht="11.25" customHeight="1">
      <c r="A17" s="654" t="s">
        <v>370</v>
      </c>
      <c r="B17" s="597" t="s">
        <v>366</v>
      </c>
      <c r="C17" s="630" t="s">
        <v>353</v>
      </c>
      <c r="D17" s="600" t="s">
        <v>354</v>
      </c>
      <c r="E17" s="17"/>
      <c r="F17" s="18"/>
      <c r="G17" s="19"/>
      <c r="H17" s="20">
        <f t="shared" si="0"/>
        <v>0</v>
      </c>
    </row>
    <row r="18" spans="1:8" ht="11.25" customHeight="1">
      <c r="A18" s="654" t="s">
        <v>370</v>
      </c>
      <c r="B18" s="597" t="s">
        <v>368</v>
      </c>
      <c r="C18" s="630" t="s">
        <v>353</v>
      </c>
      <c r="D18" s="600" t="s">
        <v>354</v>
      </c>
      <c r="E18" s="17"/>
      <c r="F18" s="18"/>
      <c r="G18" s="19"/>
      <c r="H18" s="20">
        <f t="shared" si="0"/>
        <v>0</v>
      </c>
    </row>
    <row r="19" spans="1:8" ht="11.25" customHeight="1">
      <c r="A19" s="654" t="s">
        <v>370</v>
      </c>
      <c r="B19" s="597" t="s">
        <v>367</v>
      </c>
      <c r="C19" s="630"/>
      <c r="D19" s="600"/>
      <c r="E19" s="17" t="s">
        <v>3</v>
      </c>
      <c r="F19" s="18"/>
      <c r="G19" s="19"/>
      <c r="H19" s="20" t="s">
        <v>3</v>
      </c>
    </row>
    <row r="20" spans="1:8" ht="11.25" customHeight="1">
      <c r="A20" s="15"/>
      <c r="B20" s="597" t="s">
        <v>371</v>
      </c>
      <c r="C20" s="630" t="s">
        <v>353</v>
      </c>
      <c r="D20" s="600" t="s">
        <v>354</v>
      </c>
      <c r="E20" s="17"/>
      <c r="F20" s="18"/>
      <c r="G20" s="19"/>
      <c r="H20" s="20">
        <f t="shared" si="0"/>
        <v>0</v>
      </c>
    </row>
    <row r="21" spans="1:8" ht="11.25" customHeight="1">
      <c r="A21" s="15"/>
      <c r="B21" s="597" t="s">
        <v>372</v>
      </c>
      <c r="C21" s="630" t="s">
        <v>353</v>
      </c>
      <c r="D21" s="600" t="s">
        <v>354</v>
      </c>
      <c r="E21" s="17"/>
      <c r="F21" s="18"/>
      <c r="G21" s="19"/>
      <c r="H21" s="20">
        <f t="shared" si="0"/>
        <v>0</v>
      </c>
    </row>
    <row r="22" spans="1:8" ht="11.25" customHeight="1">
      <c r="A22" s="15"/>
      <c r="B22" s="597" t="s">
        <v>373</v>
      </c>
      <c r="C22" s="630" t="s">
        <v>353</v>
      </c>
      <c r="D22" s="600" t="s">
        <v>354</v>
      </c>
      <c r="E22" s="17"/>
      <c r="F22" s="18"/>
      <c r="G22" s="19"/>
      <c r="H22" s="20">
        <f t="shared" si="0"/>
        <v>0</v>
      </c>
    </row>
    <row r="23" spans="1:8" ht="11.25" customHeight="1">
      <c r="A23" s="15"/>
      <c r="B23" s="597"/>
      <c r="C23" s="630"/>
      <c r="D23" s="600"/>
      <c r="E23" s="17"/>
      <c r="F23" s="18"/>
      <c r="G23" s="19"/>
      <c r="H23" s="20"/>
    </row>
    <row r="24" spans="1:8" ht="11.25" customHeight="1">
      <c r="A24" s="15"/>
      <c r="B24" s="596" t="s">
        <v>356</v>
      </c>
      <c r="C24" s="629"/>
      <c r="D24" s="599"/>
      <c r="E24" s="11"/>
      <c r="F24" s="12"/>
      <c r="G24" s="13"/>
      <c r="H24" s="14">
        <f>SUM(H25:H31)</f>
        <v>0</v>
      </c>
    </row>
    <row r="25" spans="1:8" ht="11.25" customHeight="1">
      <c r="A25" s="654" t="s">
        <v>370</v>
      </c>
      <c r="B25" s="597" t="s">
        <v>369</v>
      </c>
      <c r="C25" s="630" t="s">
        <v>353</v>
      </c>
      <c r="D25" s="600" t="s">
        <v>354</v>
      </c>
      <c r="E25" s="17"/>
      <c r="F25" s="18"/>
      <c r="G25" s="19"/>
      <c r="H25" s="20">
        <f>SUM(G25*E25)</f>
        <v>0</v>
      </c>
    </row>
    <row r="26" spans="1:8" ht="11.25" customHeight="1">
      <c r="A26" s="654" t="s">
        <v>370</v>
      </c>
      <c r="B26" s="597" t="s">
        <v>366</v>
      </c>
      <c r="C26" s="630" t="s">
        <v>353</v>
      </c>
      <c r="D26" s="600" t="s">
        <v>354</v>
      </c>
      <c r="E26" s="17"/>
      <c r="F26" s="18"/>
      <c r="G26" s="19"/>
      <c r="H26" s="20">
        <f>SUM(G26*E26)</f>
        <v>0</v>
      </c>
    </row>
    <row r="27" spans="1:8" ht="11.25" customHeight="1">
      <c r="A27" s="654" t="s">
        <v>370</v>
      </c>
      <c r="B27" s="597" t="s">
        <v>368</v>
      </c>
      <c r="C27" s="630" t="s">
        <v>353</v>
      </c>
      <c r="D27" s="600" t="s">
        <v>354</v>
      </c>
      <c r="E27" s="17"/>
      <c r="F27" s="18"/>
      <c r="G27" s="19"/>
      <c r="H27" s="20">
        <f>SUM(G27*E27)</f>
        <v>0</v>
      </c>
    </row>
    <row r="28" spans="1:8" ht="11.25" customHeight="1">
      <c r="A28" s="654" t="s">
        <v>370</v>
      </c>
      <c r="B28" s="597" t="s">
        <v>367</v>
      </c>
      <c r="C28" s="630"/>
      <c r="D28" s="600"/>
      <c r="E28" s="17" t="s">
        <v>3</v>
      </c>
      <c r="F28" s="18"/>
      <c r="G28" s="19"/>
      <c r="H28" s="20" t="s">
        <v>3</v>
      </c>
    </row>
    <row r="29" spans="1:8" ht="11.25" customHeight="1">
      <c r="A29" s="15"/>
      <c r="B29" s="597" t="s">
        <v>371</v>
      </c>
      <c r="C29" s="630" t="s">
        <v>353</v>
      </c>
      <c r="D29" s="600" t="s">
        <v>354</v>
      </c>
      <c r="E29" s="17"/>
      <c r="F29" s="18"/>
      <c r="G29" s="19"/>
      <c r="H29" s="20">
        <f>SUM(G29*E29)</f>
        <v>0</v>
      </c>
    </row>
    <row r="30" spans="1:8" ht="11.25" customHeight="1">
      <c r="A30" s="15"/>
      <c r="B30" s="597" t="s">
        <v>372</v>
      </c>
      <c r="C30" s="630" t="s">
        <v>353</v>
      </c>
      <c r="D30" s="600" t="s">
        <v>354</v>
      </c>
      <c r="E30" s="17"/>
      <c r="F30" s="18"/>
      <c r="G30" s="19"/>
      <c r="H30" s="20">
        <f>SUM(G30*E30)</f>
        <v>0</v>
      </c>
    </row>
    <row r="31" spans="1:8" ht="11.25" customHeight="1">
      <c r="A31" s="15"/>
      <c r="B31" s="597" t="s">
        <v>373</v>
      </c>
      <c r="C31" s="630" t="s">
        <v>353</v>
      </c>
      <c r="D31" s="600" t="s">
        <v>354</v>
      </c>
      <c r="E31" s="17"/>
      <c r="F31" s="18"/>
      <c r="G31" s="19"/>
      <c r="H31" s="20">
        <f>SUM(G31*E31)</f>
        <v>0</v>
      </c>
    </row>
    <row r="32" spans="1:8" ht="11.25" customHeight="1">
      <c r="A32" s="15"/>
      <c r="B32" s="597"/>
      <c r="C32" s="630"/>
      <c r="D32" s="600"/>
      <c r="E32" s="17"/>
      <c r="F32" s="18"/>
      <c r="G32" s="19"/>
      <c r="H32" s="20"/>
    </row>
    <row r="33" spans="1:8" ht="11.25" customHeight="1">
      <c r="A33" s="15"/>
      <c r="B33" s="596" t="s">
        <v>357</v>
      </c>
      <c r="C33" s="629"/>
      <c r="D33" s="599"/>
      <c r="E33" s="11"/>
      <c r="F33" s="12"/>
      <c r="G33" s="13"/>
      <c r="H33" s="14">
        <f>SUM(H34:H40)</f>
        <v>0</v>
      </c>
    </row>
    <row r="34" spans="1:8" ht="11.25" customHeight="1">
      <c r="A34" s="654" t="s">
        <v>370</v>
      </c>
      <c r="B34" s="597" t="s">
        <v>369</v>
      </c>
      <c r="C34" s="630" t="s">
        <v>353</v>
      </c>
      <c r="D34" s="600" t="s">
        <v>354</v>
      </c>
      <c r="E34" s="17"/>
      <c r="F34" s="18"/>
      <c r="G34" s="19"/>
      <c r="H34" s="20">
        <f>SUM(G34*E34)</f>
        <v>0</v>
      </c>
    </row>
    <row r="35" spans="1:8" ht="11.25" customHeight="1">
      <c r="A35" s="654" t="s">
        <v>370</v>
      </c>
      <c r="B35" s="597" t="s">
        <v>366</v>
      </c>
      <c r="C35" s="630" t="s">
        <v>353</v>
      </c>
      <c r="D35" s="600" t="s">
        <v>354</v>
      </c>
      <c r="E35" s="17"/>
      <c r="F35" s="18"/>
      <c r="G35" s="19"/>
      <c r="H35" s="20">
        <f>SUM(G35*E35)</f>
        <v>0</v>
      </c>
    </row>
    <row r="36" spans="1:8" ht="11.25" customHeight="1">
      <c r="A36" s="654" t="s">
        <v>370</v>
      </c>
      <c r="B36" s="597" t="s">
        <v>368</v>
      </c>
      <c r="C36" s="630" t="s">
        <v>353</v>
      </c>
      <c r="D36" s="600" t="s">
        <v>354</v>
      </c>
      <c r="E36" s="17"/>
      <c r="F36" s="18"/>
      <c r="G36" s="19"/>
      <c r="H36" s="20">
        <f>SUM(G36*E36)</f>
        <v>0</v>
      </c>
    </row>
    <row r="37" spans="1:8" ht="11.25" customHeight="1">
      <c r="A37" s="654" t="s">
        <v>370</v>
      </c>
      <c r="B37" s="597" t="s">
        <v>367</v>
      </c>
      <c r="C37" s="630"/>
      <c r="D37" s="600"/>
      <c r="E37" s="17" t="s">
        <v>3</v>
      </c>
      <c r="F37" s="18"/>
      <c r="G37" s="19"/>
      <c r="H37" s="20" t="s">
        <v>3</v>
      </c>
    </row>
    <row r="38" spans="1:8" ht="11.25" customHeight="1">
      <c r="A38" s="15"/>
      <c r="B38" s="597" t="s">
        <v>371</v>
      </c>
      <c r="C38" s="630" t="s">
        <v>353</v>
      </c>
      <c r="D38" s="600" t="s">
        <v>354</v>
      </c>
      <c r="E38" s="17"/>
      <c r="F38" s="18"/>
      <c r="G38" s="19"/>
      <c r="H38" s="20">
        <f>SUM(G38*E38)</f>
        <v>0</v>
      </c>
    </row>
    <row r="39" spans="1:8" ht="11.25" customHeight="1">
      <c r="A39" s="15"/>
      <c r="B39" s="597" t="s">
        <v>372</v>
      </c>
      <c r="C39" s="630" t="s">
        <v>353</v>
      </c>
      <c r="D39" s="600" t="s">
        <v>354</v>
      </c>
      <c r="E39" s="17"/>
      <c r="F39" s="18"/>
      <c r="G39" s="19"/>
      <c r="H39" s="20">
        <f>SUM(G39*E39)</f>
        <v>0</v>
      </c>
    </row>
    <row r="40" spans="1:8" ht="11.25" customHeight="1">
      <c r="A40" s="15"/>
      <c r="B40" s="597" t="s">
        <v>373</v>
      </c>
      <c r="C40" s="630" t="s">
        <v>353</v>
      </c>
      <c r="D40" s="600" t="s">
        <v>354</v>
      </c>
      <c r="E40" s="17"/>
      <c r="F40" s="18"/>
      <c r="G40" s="19"/>
      <c r="H40" s="20">
        <f>SUM(G40*E40)</f>
        <v>0</v>
      </c>
    </row>
    <row r="41" spans="1:8" ht="11.25" customHeight="1">
      <c r="A41" s="15"/>
      <c r="B41" s="597"/>
      <c r="C41" s="630"/>
      <c r="D41" s="600"/>
      <c r="E41" s="17"/>
      <c r="F41" s="18"/>
      <c r="G41" s="19"/>
      <c r="H41" s="20"/>
    </row>
    <row r="42" spans="1:8" ht="11.25" customHeight="1">
      <c r="A42" s="15"/>
      <c r="B42" s="624" t="s">
        <v>350</v>
      </c>
      <c r="C42" s="631"/>
      <c r="D42" s="600"/>
      <c r="E42" s="17"/>
      <c r="F42" s="18"/>
      <c r="G42" s="19"/>
      <c r="H42" s="20"/>
    </row>
    <row r="43" spans="1:8" ht="11.25" customHeight="1">
      <c r="A43" s="15"/>
      <c r="B43" s="596" t="s">
        <v>359</v>
      </c>
      <c r="C43" s="629"/>
      <c r="D43" s="599"/>
      <c r="E43" s="11"/>
      <c r="F43" s="12"/>
      <c r="G43" s="13"/>
      <c r="H43" s="14"/>
    </row>
    <row r="44" spans="1:8" ht="11.25" customHeight="1">
      <c r="A44" s="15"/>
      <c r="B44" s="597"/>
      <c r="C44" s="630"/>
      <c r="D44" s="600"/>
      <c r="E44" s="17"/>
      <c r="F44" s="18"/>
      <c r="G44" s="19"/>
      <c r="H44" s="20"/>
    </row>
    <row r="45" spans="1:8" ht="11.25" customHeight="1">
      <c r="A45" s="15"/>
      <c r="B45" s="596" t="s">
        <v>358</v>
      </c>
      <c r="C45" s="629"/>
      <c r="D45" s="599"/>
      <c r="E45" s="11" t="s">
        <v>3</v>
      </c>
      <c r="F45" s="12" t="s">
        <v>3</v>
      </c>
      <c r="G45" s="13" t="s">
        <v>3</v>
      </c>
      <c r="H45" s="14">
        <f>SUM(H46:H46)</f>
        <v>0</v>
      </c>
    </row>
    <row r="46" spans="1:8" ht="11.25" customHeight="1">
      <c r="A46" s="15"/>
      <c r="B46" s="598" t="s">
        <v>347</v>
      </c>
      <c r="C46" s="632"/>
      <c r="D46" s="601"/>
      <c r="E46" s="23"/>
      <c r="F46" s="18"/>
      <c r="G46" s="24"/>
      <c r="H46" s="25">
        <f>SUM(G46*E46)</f>
        <v>0</v>
      </c>
    </row>
    <row r="47" spans="1:8" ht="11.25" customHeight="1">
      <c r="A47" s="15"/>
      <c r="B47" s="598"/>
      <c r="C47" s="632"/>
      <c r="D47" s="601"/>
      <c r="E47" s="23"/>
      <c r="F47" s="18"/>
      <c r="G47" s="24"/>
      <c r="H47" s="25"/>
    </row>
    <row r="48" spans="1:8" ht="11.25" customHeight="1">
      <c r="A48" s="15"/>
      <c r="B48" s="596" t="s">
        <v>360</v>
      </c>
      <c r="C48" s="629"/>
      <c r="D48" s="599"/>
      <c r="E48" s="11" t="s">
        <v>3</v>
      </c>
      <c r="F48" s="12" t="s">
        <v>3</v>
      </c>
      <c r="G48" s="13" t="s">
        <v>3</v>
      </c>
      <c r="H48" s="14">
        <f>SUM(H49:H49)</f>
        <v>0</v>
      </c>
    </row>
    <row r="49" spans="1:13" ht="11.25" customHeight="1">
      <c r="A49" s="26"/>
      <c r="B49" s="598"/>
      <c r="C49" s="632"/>
      <c r="D49" s="601"/>
      <c r="E49" s="23"/>
      <c r="F49" s="18"/>
      <c r="G49" s="24"/>
      <c r="H49" s="27">
        <f>SUM(G49)</f>
        <v>0</v>
      </c>
    </row>
    <row r="50" spans="1:13" ht="11.25" customHeight="1">
      <c r="A50" s="26"/>
      <c r="B50" s="598"/>
      <c r="C50" s="632"/>
      <c r="D50" s="601"/>
      <c r="E50" s="23"/>
      <c r="F50" s="18"/>
      <c r="G50" s="24"/>
      <c r="H50" s="27"/>
    </row>
    <row r="51" spans="1:13" ht="11.25" customHeight="1">
      <c r="A51" s="26"/>
      <c r="B51" s="596" t="s">
        <v>361</v>
      </c>
      <c r="C51" s="629"/>
      <c r="D51" s="599"/>
      <c r="E51" s="11" t="s">
        <v>3</v>
      </c>
      <c r="F51" s="12" t="s">
        <v>3</v>
      </c>
      <c r="G51" s="13" t="s">
        <v>3</v>
      </c>
      <c r="H51" s="14">
        <f>SUM(H52:H52)</f>
        <v>0</v>
      </c>
    </row>
    <row r="52" spans="1:13" ht="11.25" customHeight="1">
      <c r="A52" s="26"/>
      <c r="B52" s="598"/>
      <c r="C52" s="632"/>
      <c r="D52" s="601"/>
      <c r="E52" s="23"/>
      <c r="F52" s="18"/>
      <c r="G52" s="24"/>
      <c r="H52" s="20">
        <f>SUM(G52*E52)</f>
        <v>0</v>
      </c>
    </row>
    <row r="53" spans="1:13" ht="11.25" customHeight="1">
      <c r="A53" s="26"/>
      <c r="B53" s="598"/>
      <c r="C53" s="632"/>
      <c r="D53" s="601"/>
      <c r="E53" s="23"/>
      <c r="F53" s="18" t="s">
        <v>3</v>
      </c>
      <c r="G53" s="24"/>
      <c r="H53" s="20"/>
    </row>
    <row r="54" spans="1:13" ht="11.25" customHeight="1">
      <c r="A54" s="15"/>
      <c r="B54" s="596" t="s">
        <v>362</v>
      </c>
      <c r="C54" s="629"/>
      <c r="D54" s="599"/>
      <c r="E54" s="11"/>
      <c r="F54" s="12"/>
      <c r="G54" s="13"/>
      <c r="H54" s="14">
        <f>SUM(H55:H55)</f>
        <v>0</v>
      </c>
    </row>
    <row r="55" spans="1:13" ht="11.25" customHeight="1">
      <c r="A55" s="15"/>
      <c r="B55" s="597"/>
      <c r="C55" s="630"/>
      <c r="D55" s="600"/>
      <c r="E55" s="17"/>
      <c r="F55" s="28"/>
      <c r="G55" s="19"/>
      <c r="H55" s="20">
        <f>+E55*G55</f>
        <v>0</v>
      </c>
    </row>
    <row r="56" spans="1:13" ht="11.25" customHeight="1">
      <c r="A56" s="15"/>
      <c r="B56" s="597"/>
      <c r="C56" s="630"/>
      <c r="D56" s="600"/>
      <c r="E56" s="17"/>
      <c r="F56" s="28"/>
      <c r="G56" s="19"/>
      <c r="H56" s="20"/>
    </row>
    <row r="57" spans="1:13" ht="11.25" customHeight="1">
      <c r="A57" s="15"/>
      <c r="B57" s="596" t="s">
        <v>363</v>
      </c>
      <c r="C57" s="629"/>
      <c r="D57" s="599"/>
      <c r="E57" s="11"/>
      <c r="F57" s="29"/>
      <c r="G57" s="13"/>
      <c r="H57" s="14">
        <f>+H58+H60</f>
        <v>0</v>
      </c>
    </row>
    <row r="58" spans="1:13" ht="11.25" customHeight="1">
      <c r="A58" s="654" t="s">
        <v>370</v>
      </c>
      <c r="B58" s="596" t="s">
        <v>374</v>
      </c>
      <c r="C58" s="629"/>
      <c r="D58" s="599"/>
      <c r="E58" s="11"/>
      <c r="F58" s="29"/>
      <c r="G58" s="13"/>
      <c r="H58" s="30">
        <f>+H59</f>
        <v>0</v>
      </c>
    </row>
    <row r="59" spans="1:13" ht="11.25" customHeight="1">
      <c r="A59" s="15"/>
      <c r="B59" s="611"/>
      <c r="C59" s="633"/>
      <c r="D59" s="612"/>
      <c r="E59" s="613"/>
      <c r="F59" s="614"/>
      <c r="G59" s="615"/>
      <c r="H59" s="616"/>
    </row>
    <row r="60" spans="1:13" ht="11.25" customHeight="1">
      <c r="A60" s="654" t="s">
        <v>370</v>
      </c>
      <c r="B60" s="596" t="s">
        <v>375</v>
      </c>
      <c r="C60" s="629"/>
      <c r="D60" s="599"/>
      <c r="E60" s="11"/>
      <c r="F60" s="12"/>
      <c r="G60" s="13"/>
      <c r="H60" s="31">
        <f>+H61</f>
        <v>0</v>
      </c>
    </row>
    <row r="61" spans="1:13" ht="11.25" customHeight="1">
      <c r="A61" s="15"/>
      <c r="B61" s="597"/>
      <c r="C61" s="630"/>
      <c r="D61" s="600"/>
      <c r="E61" s="17"/>
      <c r="F61" s="32"/>
      <c r="G61" s="19"/>
      <c r="H61" s="20"/>
    </row>
    <row r="62" spans="1:13">
      <c r="A62" s="657"/>
      <c r="B62" s="626"/>
      <c r="C62" s="68"/>
      <c r="D62" s="627"/>
      <c r="E62" s="625"/>
      <c r="F62" s="67"/>
      <c r="G62" s="67"/>
      <c r="H62" s="658"/>
      <c r="I62" s="35"/>
      <c r="J62" s="35"/>
      <c r="K62" s="35"/>
      <c r="L62" s="35"/>
      <c r="M62" s="35"/>
    </row>
    <row r="63" spans="1:13">
      <c r="A63" s="657"/>
      <c r="B63" s="624" t="s">
        <v>351</v>
      </c>
      <c r="C63" s="631"/>
      <c r="D63" s="627"/>
      <c r="E63" s="625"/>
      <c r="F63" s="67"/>
      <c r="G63" s="67"/>
      <c r="H63" s="658"/>
      <c r="I63" s="35"/>
      <c r="J63" s="35"/>
      <c r="K63" s="35"/>
      <c r="L63" s="35"/>
      <c r="M63" s="35"/>
    </row>
    <row r="64" spans="1:13">
      <c r="A64" s="657"/>
      <c r="B64" s="626"/>
      <c r="C64" s="68"/>
      <c r="D64" s="627"/>
      <c r="E64" s="625"/>
      <c r="F64" s="67"/>
      <c r="G64" s="67"/>
      <c r="H64" s="658"/>
      <c r="I64" s="35"/>
      <c r="J64" s="35"/>
      <c r="K64" s="35"/>
      <c r="L64" s="35"/>
      <c r="M64" s="35"/>
    </row>
    <row r="65" spans="1:13">
      <c r="A65" s="657"/>
      <c r="B65" s="626"/>
      <c r="C65" s="68"/>
      <c r="D65" s="627"/>
      <c r="E65" s="625"/>
      <c r="F65" s="67"/>
      <c r="G65" s="67"/>
      <c r="H65" s="658"/>
      <c r="I65" s="35"/>
      <c r="J65" s="35"/>
      <c r="K65" s="35"/>
      <c r="L65" s="35"/>
      <c r="M65" s="35"/>
    </row>
    <row r="66" spans="1:13" ht="13.5" thickBot="1">
      <c r="A66" s="659"/>
      <c r="B66" s="660"/>
      <c r="C66" s="661"/>
      <c r="D66" s="662"/>
      <c r="E66" s="663"/>
      <c r="F66" s="664"/>
      <c r="G66" s="664"/>
      <c r="H66" s="665"/>
      <c r="I66" s="35"/>
      <c r="J66" s="35"/>
      <c r="K66" s="35"/>
      <c r="L66" s="35"/>
      <c r="M66" s="35"/>
    </row>
    <row r="67" spans="1:13">
      <c r="A67" s="33"/>
      <c r="B67" s="33"/>
      <c r="C67" s="33"/>
      <c r="D67" s="33"/>
      <c r="E67" s="34"/>
      <c r="F67" s="33"/>
      <c r="G67" s="33"/>
      <c r="H67" s="33"/>
      <c r="I67" s="35"/>
      <c r="J67" s="35"/>
      <c r="K67" s="35"/>
      <c r="L67" s="35"/>
      <c r="M67" s="35"/>
    </row>
    <row r="68" spans="1:13">
      <c r="A68" s="33"/>
      <c r="B68" s="33"/>
      <c r="C68" s="33"/>
      <c r="D68" s="33"/>
      <c r="E68" s="34"/>
      <c r="F68" s="33"/>
      <c r="G68" s="33"/>
      <c r="H68" s="33"/>
      <c r="I68" s="35"/>
      <c r="J68" s="35"/>
      <c r="K68" s="35"/>
      <c r="L68" s="35"/>
      <c r="M68" s="35"/>
    </row>
  </sheetData>
  <mergeCells count="15">
    <mergeCell ref="D3:H3"/>
    <mergeCell ref="D7:H7"/>
    <mergeCell ref="D6:H6"/>
    <mergeCell ref="D5:H5"/>
    <mergeCell ref="D4:H4"/>
    <mergeCell ref="A11:A12"/>
    <mergeCell ref="A1:H1"/>
    <mergeCell ref="B9:D10"/>
    <mergeCell ref="B11:D12"/>
    <mergeCell ref="H11:H13"/>
    <mergeCell ref="A8:B8"/>
    <mergeCell ref="G8:H8"/>
    <mergeCell ref="A9:A10"/>
    <mergeCell ref="E9:G9"/>
    <mergeCell ref="H9:H10"/>
  </mergeCells>
  <printOptions horizontalCentered="1"/>
  <pageMargins left="0.59055118110236227" right="0.19685039370078741" top="0.98425196850393704" bottom="0.98425196850393704" header="0.51181102362204722" footer="0.51181102362204722"/>
  <pageSetup paperSize="2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ANG TH 15 REVISI 30 SEPT 14</vt:lpstr>
      <vt:lpstr>pake (2)</vt:lpstr>
      <vt:lpstr>'pake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2015-02-09T05:42:03Z</cp:lastPrinted>
  <dcterms:created xsi:type="dcterms:W3CDTF">2015-02-09T04:58:24Z</dcterms:created>
  <dcterms:modified xsi:type="dcterms:W3CDTF">2015-02-09T05:44:31Z</dcterms:modified>
</cp:coreProperties>
</file>